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dolter\AppData\Local\Temp\Fabasoft\Work\"/>
    </mc:Choice>
  </mc:AlternateContent>
  <bookViews>
    <workbookView xWindow="0" yWindow="0" windowWidth="28800" windowHeight="12585" tabRatio="900"/>
  </bookViews>
  <sheets>
    <sheet name="1 WICHTIGE INFOS, LINKS" sheetId="1" r:id="rId1"/>
    <sheet name="2 STAMMDATENBLATT" sheetId="2" r:id="rId2"/>
    <sheet name="3 KALKULATION Zusammenfassung" sheetId="3" r:id="rId3"/>
    <sheet name="4 KALKULATION Detail" sheetId="4" r:id="rId4"/>
    <sheet name="4A STAB LNK" sheetId="5" r:id="rId5"/>
    <sheet name="4B SCHAUSPIELER Gagen" sheetId="6" r:id="rId6"/>
    <sheet name="4C Filmbearbeitung Drehmat." sheetId="7" r:id="rId7"/>
    <sheet name="4D Fahrt-Reise-Transportkosten" sheetId="8" r:id="rId8"/>
    <sheet name="5A INFO GREEN FILMING" sheetId="10" r:id="rId9"/>
    <sheet name="5B GREEN COMMITMENT" sheetId="16" r:id="rId10"/>
    <sheet name="5C GREEN REPORT" sheetId="17" r:id="rId11"/>
    <sheet name="Diäten" sheetId="9" r:id="rId12"/>
    <sheet name="Richt- u. Höchstsätze" sheetId="13" r:id="rId13"/>
    <sheet name="Kollektivvertrag" sheetId="14" r:id="rId14"/>
    <sheet name="Info Projektentwicklung" sheetId="11" r:id="rId15"/>
    <sheet name="Info Herstellung" sheetId="12" r:id="rId16"/>
  </sheets>
  <definedNames>
    <definedName name="_xlnm.Print_Area" localSheetId="0">'1 WICHTIGE INFOS, LINKS'!$A$1:$A$60</definedName>
    <definedName name="_xlnm.Print_Area" localSheetId="2">'3 KALKULATION Zusammenfassung'!$A$1:$G$78</definedName>
    <definedName name="_xlnm.Print_Area" localSheetId="3">'4 KALKULATION Detail'!$A$1:$M$262</definedName>
    <definedName name="_xlnm.Print_Area" localSheetId="5">'4B SCHAUSPIELER Gagen'!$A$1:$S$40</definedName>
    <definedName name="_xlnm.Print_Area" localSheetId="6">'4C Filmbearbeitung Drehmat.'!$A$1:$H$51</definedName>
    <definedName name="_xlnm.Print_Area" localSheetId="7">'4D Fahrt-Reise-Transportkosten'!$A$1:$M$74</definedName>
    <definedName name="_xlnm.Print_Area" localSheetId="8">'5A INFO GREEN FILMING'!$A$1:$A$59</definedName>
    <definedName name="_xlnm.Print_Area" localSheetId="9">'5B GREEN COMMITMENT'!$A$1:$B$18</definedName>
    <definedName name="_xlnm.Print_Area" localSheetId="15">'Info Herstellung'!$A$1:$A$100</definedName>
    <definedName name="_xlnm.Print_Area" localSheetId="13">Kollektivvertrag!$A$1:$L$79</definedName>
    <definedName name="Z_BE452244_6F10_4975_B826_9D23F0348063_.wvu.PrintArea" localSheetId="0" hidden="1">'1 WICHTIGE INFOS, LINKS'!$A$1:$A$50</definedName>
    <definedName name="Z_BE452244_6F10_4975_B826_9D23F0348063_.wvu.PrintArea" localSheetId="2" hidden="1">'3 KALKULATION Zusammenfassung'!$A$1:$G$65</definedName>
    <definedName name="Z_BE452244_6F10_4975_B826_9D23F0348063_.wvu.PrintArea" localSheetId="5" hidden="1">'4B SCHAUSPIELER Gagen'!$A$1:$S$40</definedName>
    <definedName name="Z_BE452244_6F10_4975_B826_9D23F0348063_.wvu.PrintArea" localSheetId="6" hidden="1">'4C Filmbearbeitung Drehmat.'!$A$1:$H$51</definedName>
    <definedName name="Z_BE452244_6F10_4975_B826_9D23F0348063_.wvu.PrintArea" localSheetId="7" hidden="1">'4D Fahrt-Reise-Transportkosten'!$A$1:$L$74</definedName>
    <definedName name="Z_D5E2AB36_2130_41FB_951A_761EED4C953E_.wvu.PrintArea" localSheetId="0" hidden="1">'1 WICHTIGE INFOS, LINKS'!$A$1:$A$50</definedName>
    <definedName name="Z_D5E2AB36_2130_41FB_951A_761EED4C953E_.wvu.PrintArea" localSheetId="2" hidden="1">'3 KALKULATION Zusammenfassung'!$A$1:$G$65</definedName>
    <definedName name="Z_D5E2AB36_2130_41FB_951A_761EED4C953E_.wvu.PrintArea" localSheetId="5" hidden="1">'4B SCHAUSPIELER Gagen'!$A$1:$S$40</definedName>
    <definedName name="Z_D5E2AB36_2130_41FB_951A_761EED4C953E_.wvu.PrintArea" localSheetId="6" hidden="1">'4C Filmbearbeitung Drehmat.'!$A$1:$H$51</definedName>
    <definedName name="Z_D5E2AB36_2130_41FB_951A_761EED4C953E_.wvu.PrintArea" localSheetId="7" hidden="1">'4D Fahrt-Reise-Transportkosten'!$A$1:$L$74</definedName>
  </definedNames>
  <calcPr calcId="162913"/>
  <customWorkbookViews>
    <customWorkbookView name="Ledolter Michael - Persönliche Ansicht" guid="{D5E2AB36-2130-41FB-951A-761EED4C953E}" mergeInterval="0" personalView="1" maximized="1" xWindow="-8" yWindow="-8" windowWidth="1936" windowHeight="1096" tabRatio="1000" activeSheetId="1"/>
    <customWorkbookView name="Hannemann-Klinger Irmgard - Persönliche Ansicht" guid="{BE452244-6F10-4975-B826-9D23F0348063}" mergeInterval="0" personalView="1" maximized="1" xWindow="-11" yWindow="-11" windowWidth="1942" windowHeight="1042" tabRatio="1000"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5" l="1"/>
  <c r="F50" i="5" s="1"/>
  <c r="H50" i="5"/>
  <c r="L50" i="5"/>
  <c r="M50" i="5"/>
  <c r="N50" i="5"/>
  <c r="O50" i="5"/>
  <c r="P50" i="5"/>
  <c r="E51" i="5"/>
  <c r="J51" i="5" s="1"/>
  <c r="F51" i="5"/>
  <c r="I51" i="5" s="1"/>
  <c r="H51" i="5"/>
  <c r="L51" i="5"/>
  <c r="M51" i="5"/>
  <c r="N51" i="5"/>
  <c r="O51" i="5"/>
  <c r="P51" i="5"/>
  <c r="E52" i="5"/>
  <c r="J52" i="5" s="1"/>
  <c r="H52" i="5"/>
  <c r="L52" i="5"/>
  <c r="M52" i="5"/>
  <c r="N52" i="5"/>
  <c r="O52" i="5"/>
  <c r="P52" i="5"/>
  <c r="E53" i="5"/>
  <c r="F53" i="5" s="1"/>
  <c r="H53" i="5"/>
  <c r="J53" i="5"/>
  <c r="L53" i="5"/>
  <c r="M53" i="5"/>
  <c r="N53" i="5"/>
  <c r="O53" i="5"/>
  <c r="P53" i="5"/>
  <c r="E54" i="5"/>
  <c r="F54" i="5" s="1"/>
  <c r="H54" i="5"/>
  <c r="L54" i="5"/>
  <c r="M54" i="5"/>
  <c r="N54" i="5"/>
  <c r="O54" i="5"/>
  <c r="P54" i="5"/>
  <c r="E55" i="5"/>
  <c r="J55" i="5" s="1"/>
  <c r="H55" i="5"/>
  <c r="L55" i="5"/>
  <c r="M55" i="5"/>
  <c r="N55" i="5"/>
  <c r="O55" i="5"/>
  <c r="P55" i="5"/>
  <c r="E56" i="5"/>
  <c r="J56" i="5" s="1"/>
  <c r="F56" i="5"/>
  <c r="K56" i="5" s="1"/>
  <c r="H56" i="5"/>
  <c r="I56" i="5"/>
  <c r="L56" i="5"/>
  <c r="M56" i="5"/>
  <c r="N56" i="5"/>
  <c r="O56" i="5"/>
  <c r="P56" i="5"/>
  <c r="E57" i="5"/>
  <c r="F57" i="5" s="1"/>
  <c r="H57" i="5"/>
  <c r="J57" i="5"/>
  <c r="L57" i="5"/>
  <c r="M57" i="5"/>
  <c r="N57" i="5"/>
  <c r="O57" i="5"/>
  <c r="P57" i="5"/>
  <c r="E58" i="5"/>
  <c r="F58" i="5" s="1"/>
  <c r="H58" i="5"/>
  <c r="L58" i="5"/>
  <c r="M58" i="5"/>
  <c r="N58" i="5"/>
  <c r="O58" i="5"/>
  <c r="P58" i="5"/>
  <c r="E59" i="5"/>
  <c r="J59" i="5" s="1"/>
  <c r="F59" i="5"/>
  <c r="I59" i="5" s="1"/>
  <c r="G59" i="5"/>
  <c r="H59" i="5"/>
  <c r="L59" i="5"/>
  <c r="M59" i="5"/>
  <c r="N59" i="5"/>
  <c r="O59" i="5"/>
  <c r="P59" i="5"/>
  <c r="E60" i="5"/>
  <c r="J60" i="5" s="1"/>
  <c r="F60" i="5"/>
  <c r="K60" i="5" s="1"/>
  <c r="H60" i="5"/>
  <c r="L60" i="5"/>
  <c r="M60" i="5"/>
  <c r="N60" i="5"/>
  <c r="O60" i="5"/>
  <c r="P60" i="5"/>
  <c r="E61" i="5"/>
  <c r="F61" i="5" s="1"/>
  <c r="H61" i="5"/>
  <c r="L61" i="5"/>
  <c r="M61" i="5"/>
  <c r="N61" i="5"/>
  <c r="O61" i="5"/>
  <c r="P61" i="5"/>
  <c r="E62" i="5"/>
  <c r="F62" i="5" s="1"/>
  <c r="H62" i="5"/>
  <c r="L62" i="5"/>
  <c r="M62" i="5"/>
  <c r="N62" i="5"/>
  <c r="O62" i="5"/>
  <c r="P62" i="5"/>
  <c r="E63" i="5"/>
  <c r="J63" i="5" s="1"/>
  <c r="F63" i="5"/>
  <c r="I63" i="5" s="1"/>
  <c r="G63" i="5"/>
  <c r="H63" i="5"/>
  <c r="L63" i="5"/>
  <c r="M63" i="5"/>
  <c r="N63" i="5"/>
  <c r="O63" i="5"/>
  <c r="P63" i="5"/>
  <c r="E64" i="5"/>
  <c r="J64" i="5" s="1"/>
  <c r="F64" i="5"/>
  <c r="K64" i="5" s="1"/>
  <c r="H64" i="5"/>
  <c r="I64" i="5"/>
  <c r="L64" i="5"/>
  <c r="M64" i="5"/>
  <c r="N64" i="5"/>
  <c r="O64" i="5"/>
  <c r="P64" i="5"/>
  <c r="J61" i="5" l="1"/>
  <c r="I60" i="5"/>
  <c r="Q60" i="5" s="1"/>
  <c r="R60" i="5" s="1"/>
  <c r="Q56" i="5"/>
  <c r="F55" i="5"/>
  <c r="F52" i="5"/>
  <c r="G51" i="5"/>
  <c r="J50" i="5"/>
  <c r="Q64" i="5"/>
  <c r="G62" i="5"/>
  <c r="I62" i="5"/>
  <c r="K62" i="5"/>
  <c r="G61" i="5"/>
  <c r="K61" i="5"/>
  <c r="I61" i="5"/>
  <c r="G58" i="5"/>
  <c r="I58" i="5"/>
  <c r="K58" i="5"/>
  <c r="G57" i="5"/>
  <c r="K57" i="5"/>
  <c r="I57" i="5"/>
  <c r="G54" i="5"/>
  <c r="I54" i="5"/>
  <c r="K54" i="5"/>
  <c r="K53" i="5"/>
  <c r="Q53" i="5" s="1"/>
  <c r="R53" i="5" s="1"/>
  <c r="G53" i="5"/>
  <c r="I53" i="5"/>
  <c r="G50" i="5"/>
  <c r="I50" i="5"/>
  <c r="Q50" i="5" s="1"/>
  <c r="R50" i="5" s="1"/>
  <c r="K50" i="5"/>
  <c r="G64" i="5"/>
  <c r="G60" i="5"/>
  <c r="G56" i="5"/>
  <c r="G52" i="5"/>
  <c r="J62" i="5"/>
  <c r="J58" i="5"/>
  <c r="K63" i="5"/>
  <c r="Q63" i="5" s="1"/>
  <c r="R63" i="5" s="1"/>
  <c r="K59" i="5"/>
  <c r="Q59" i="5" s="1"/>
  <c r="R59" i="5" s="1"/>
  <c r="K55" i="5"/>
  <c r="K51" i="5"/>
  <c r="Q51" i="5" s="1"/>
  <c r="R51" i="5" s="1"/>
  <c r="J54" i="5"/>
  <c r="M73" i="8"/>
  <c r="L73" i="14"/>
  <c r="K73" i="14"/>
  <c r="J73" i="14"/>
  <c r="H73" i="14"/>
  <c r="I73" i="14" s="1"/>
  <c r="F73" i="14"/>
  <c r="G73" i="14" s="1"/>
  <c r="E73" i="14"/>
  <c r="D73" i="14"/>
  <c r="C73" i="14"/>
  <c r="L72" i="14"/>
  <c r="K72" i="14"/>
  <c r="J72" i="14"/>
  <c r="H72" i="14"/>
  <c r="I72" i="14" s="1"/>
  <c r="G72" i="14"/>
  <c r="F72" i="14"/>
  <c r="D72" i="14"/>
  <c r="E72" i="14" s="1"/>
  <c r="C72" i="14"/>
  <c r="L71" i="14"/>
  <c r="K71" i="14"/>
  <c r="J71" i="14"/>
  <c r="I71" i="14"/>
  <c r="H71" i="14"/>
  <c r="F71" i="14"/>
  <c r="G71" i="14" s="1"/>
  <c r="D71" i="14"/>
  <c r="E71" i="14" s="1"/>
  <c r="C71" i="14"/>
  <c r="L70" i="14"/>
  <c r="K70" i="14"/>
  <c r="J70" i="14"/>
  <c r="H70" i="14"/>
  <c r="I70" i="14" s="1"/>
  <c r="F70" i="14"/>
  <c r="G70" i="14" s="1"/>
  <c r="D70" i="14"/>
  <c r="E70" i="14" s="1"/>
  <c r="C70" i="14"/>
  <c r="L69" i="14"/>
  <c r="K69" i="14"/>
  <c r="J69" i="14"/>
  <c r="H69" i="14"/>
  <c r="I69" i="14" s="1"/>
  <c r="F69" i="14"/>
  <c r="G69" i="14" s="1"/>
  <c r="E69" i="14"/>
  <c r="D69" i="14"/>
  <c r="C69" i="14"/>
  <c r="L68" i="14"/>
  <c r="K68" i="14"/>
  <c r="J68" i="14"/>
  <c r="H68" i="14"/>
  <c r="I68" i="14" s="1"/>
  <c r="G68" i="14"/>
  <c r="F68" i="14"/>
  <c r="D68" i="14"/>
  <c r="E68" i="14" s="1"/>
  <c r="C68" i="14"/>
  <c r="L67" i="14"/>
  <c r="K67" i="14"/>
  <c r="J67" i="14"/>
  <c r="I67" i="14"/>
  <c r="H67" i="14"/>
  <c r="F67" i="14"/>
  <c r="G67" i="14" s="1"/>
  <c r="D67" i="14"/>
  <c r="E67" i="14" s="1"/>
  <c r="C67" i="14"/>
  <c r="L66" i="14"/>
  <c r="K66" i="14"/>
  <c r="J66" i="14"/>
  <c r="H66" i="14"/>
  <c r="I66" i="14" s="1"/>
  <c r="F66" i="14"/>
  <c r="G66" i="14" s="1"/>
  <c r="D66" i="14"/>
  <c r="E66" i="14" s="1"/>
  <c r="C66" i="14"/>
  <c r="L65" i="14"/>
  <c r="K65" i="14"/>
  <c r="J65" i="14"/>
  <c r="H65" i="14"/>
  <c r="I65" i="14" s="1"/>
  <c r="F65" i="14"/>
  <c r="G65" i="14" s="1"/>
  <c r="E65" i="14"/>
  <c r="D65" i="14"/>
  <c r="C65" i="14"/>
  <c r="L64" i="14"/>
  <c r="K64" i="14"/>
  <c r="J64" i="14"/>
  <c r="H64" i="14"/>
  <c r="I64" i="14" s="1"/>
  <c r="G64" i="14"/>
  <c r="F64" i="14"/>
  <c r="D64" i="14"/>
  <c r="E64" i="14" s="1"/>
  <c r="C64" i="14"/>
  <c r="L63" i="14"/>
  <c r="K63" i="14"/>
  <c r="J63" i="14"/>
  <c r="I63" i="14"/>
  <c r="H63" i="14"/>
  <c r="F63" i="14"/>
  <c r="G63" i="14" s="1"/>
  <c r="D63" i="14"/>
  <c r="E63" i="14" s="1"/>
  <c r="C63" i="14"/>
  <c r="L62" i="14"/>
  <c r="K62" i="14"/>
  <c r="J62" i="14"/>
  <c r="H62" i="14"/>
  <c r="I62" i="14" s="1"/>
  <c r="F62" i="14"/>
  <c r="G62" i="14" s="1"/>
  <c r="D62" i="14"/>
  <c r="E62" i="14" s="1"/>
  <c r="C62" i="14"/>
  <c r="L61" i="14"/>
  <c r="K61" i="14"/>
  <c r="J61" i="14"/>
  <c r="H61" i="14"/>
  <c r="I61" i="14" s="1"/>
  <c r="F61" i="14"/>
  <c r="G61" i="14" s="1"/>
  <c r="E61" i="14"/>
  <c r="D61" i="14"/>
  <c r="C61" i="14"/>
  <c r="L60" i="14"/>
  <c r="K60" i="14"/>
  <c r="J60" i="14"/>
  <c r="H60" i="14"/>
  <c r="I60" i="14" s="1"/>
  <c r="G60" i="14"/>
  <c r="F60" i="14"/>
  <c r="E60" i="14"/>
  <c r="D60" i="14"/>
  <c r="C60" i="14"/>
  <c r="L59" i="14"/>
  <c r="K59" i="14"/>
  <c r="J59" i="14"/>
  <c r="I59" i="14"/>
  <c r="H59" i="14"/>
  <c r="G59" i="14"/>
  <c r="F59" i="14"/>
  <c r="D59" i="14"/>
  <c r="E59" i="14" s="1"/>
  <c r="C59" i="14"/>
  <c r="L58" i="14"/>
  <c r="K58" i="14"/>
  <c r="J58" i="14"/>
  <c r="I58" i="14"/>
  <c r="H58" i="14"/>
  <c r="F58" i="14"/>
  <c r="G58" i="14" s="1"/>
  <c r="D58" i="14"/>
  <c r="E58" i="14" s="1"/>
  <c r="C58" i="14"/>
  <c r="L57" i="14"/>
  <c r="K57" i="14"/>
  <c r="J57" i="14"/>
  <c r="H57" i="14"/>
  <c r="I57" i="14" s="1"/>
  <c r="F57" i="14"/>
  <c r="G57" i="14" s="1"/>
  <c r="E57" i="14"/>
  <c r="D57" i="14"/>
  <c r="C57" i="14"/>
  <c r="L56" i="14"/>
  <c r="K56" i="14"/>
  <c r="J56" i="14"/>
  <c r="H56" i="14"/>
  <c r="I56" i="14" s="1"/>
  <c r="G56" i="14"/>
  <c r="F56" i="14"/>
  <c r="E56" i="14"/>
  <c r="D56" i="14"/>
  <c r="C56" i="14"/>
  <c r="L55" i="14"/>
  <c r="K55" i="14"/>
  <c r="J55" i="14"/>
  <c r="I55" i="14"/>
  <c r="H55" i="14"/>
  <c r="F55" i="14"/>
  <c r="G55" i="14" s="1"/>
  <c r="D55" i="14"/>
  <c r="E55" i="14" s="1"/>
  <c r="C55" i="14"/>
  <c r="L54" i="14"/>
  <c r="K54" i="14"/>
  <c r="J54" i="14"/>
  <c r="H54" i="14"/>
  <c r="I54" i="14" s="1"/>
  <c r="F54" i="14"/>
  <c r="G54" i="14" s="1"/>
  <c r="D54" i="14"/>
  <c r="E54" i="14" s="1"/>
  <c r="C54" i="14"/>
  <c r="L53" i="14"/>
  <c r="K53" i="14"/>
  <c r="J53" i="14"/>
  <c r="H53" i="14"/>
  <c r="I53" i="14" s="1"/>
  <c r="F53" i="14"/>
  <c r="G53" i="14" s="1"/>
  <c r="E53" i="14"/>
  <c r="D53" i="14"/>
  <c r="C53" i="14"/>
  <c r="L52" i="14"/>
  <c r="K52" i="14"/>
  <c r="J52" i="14"/>
  <c r="H52" i="14"/>
  <c r="I52" i="14" s="1"/>
  <c r="G52" i="14"/>
  <c r="F52" i="14"/>
  <c r="E52" i="14"/>
  <c r="D52" i="14"/>
  <c r="C52" i="14"/>
  <c r="L51" i="14"/>
  <c r="K51" i="14"/>
  <c r="J51" i="14"/>
  <c r="I51" i="14"/>
  <c r="H51" i="14"/>
  <c r="G51" i="14"/>
  <c r="F51" i="14"/>
  <c r="D51" i="14"/>
  <c r="E51" i="14" s="1"/>
  <c r="C51" i="14"/>
  <c r="L50" i="14"/>
  <c r="K50" i="14"/>
  <c r="J50" i="14"/>
  <c r="I50" i="14"/>
  <c r="H50" i="14"/>
  <c r="F50" i="14"/>
  <c r="G50" i="14" s="1"/>
  <c r="D50" i="14"/>
  <c r="E50" i="14" s="1"/>
  <c r="C50" i="14"/>
  <c r="L49" i="14"/>
  <c r="K49" i="14"/>
  <c r="J49" i="14"/>
  <c r="H49" i="14"/>
  <c r="I49" i="14" s="1"/>
  <c r="F49" i="14"/>
  <c r="G49" i="14" s="1"/>
  <c r="E49" i="14"/>
  <c r="D49" i="14"/>
  <c r="C49" i="14"/>
  <c r="L48" i="14"/>
  <c r="K48" i="14"/>
  <c r="J48" i="14"/>
  <c r="H48" i="14"/>
  <c r="I48" i="14" s="1"/>
  <c r="G48" i="14"/>
  <c r="F48" i="14"/>
  <c r="E48" i="14"/>
  <c r="D48" i="14"/>
  <c r="C48" i="14"/>
  <c r="L47" i="14"/>
  <c r="K47" i="14"/>
  <c r="J47" i="14"/>
  <c r="I47" i="14"/>
  <c r="H47" i="14"/>
  <c r="G47" i="14"/>
  <c r="F47" i="14"/>
  <c r="D47" i="14"/>
  <c r="E47" i="14" s="1"/>
  <c r="C47" i="14"/>
  <c r="L46" i="14"/>
  <c r="K46" i="14"/>
  <c r="J46" i="14"/>
  <c r="I46" i="14"/>
  <c r="H46" i="14"/>
  <c r="F46" i="14"/>
  <c r="G46" i="14" s="1"/>
  <c r="D46" i="14"/>
  <c r="E46" i="14" s="1"/>
  <c r="C46" i="14"/>
  <c r="L45" i="14"/>
  <c r="K45" i="14"/>
  <c r="J45" i="14"/>
  <c r="H45" i="14"/>
  <c r="I45" i="14" s="1"/>
  <c r="F45" i="14"/>
  <c r="G45" i="14" s="1"/>
  <c r="E45" i="14"/>
  <c r="D45" i="14"/>
  <c r="C45" i="14"/>
  <c r="L44" i="14"/>
  <c r="K44" i="14"/>
  <c r="J44" i="14"/>
  <c r="H44" i="14"/>
  <c r="I44" i="14" s="1"/>
  <c r="G44" i="14"/>
  <c r="F44" i="14"/>
  <c r="E44" i="14"/>
  <c r="D44" i="14"/>
  <c r="C44" i="14"/>
  <c r="L43" i="14"/>
  <c r="K43" i="14"/>
  <c r="J43" i="14"/>
  <c r="I43" i="14"/>
  <c r="H43" i="14"/>
  <c r="G43" i="14"/>
  <c r="F43" i="14"/>
  <c r="D43" i="14"/>
  <c r="E43" i="14" s="1"/>
  <c r="C43" i="14"/>
  <c r="L42" i="14"/>
  <c r="K42" i="14"/>
  <c r="J42" i="14"/>
  <c r="H42" i="14"/>
  <c r="I42" i="14" s="1"/>
  <c r="F42" i="14"/>
  <c r="G42" i="14" s="1"/>
  <c r="D42" i="14"/>
  <c r="E42" i="14" s="1"/>
  <c r="C42" i="14"/>
  <c r="L41" i="14"/>
  <c r="K41" i="14"/>
  <c r="J41" i="14"/>
  <c r="H41" i="14"/>
  <c r="I41" i="14" s="1"/>
  <c r="F41" i="14"/>
  <c r="G41" i="14" s="1"/>
  <c r="E41" i="14"/>
  <c r="D41" i="14"/>
  <c r="C41" i="14"/>
  <c r="L40" i="14"/>
  <c r="K40" i="14"/>
  <c r="J40" i="14"/>
  <c r="H40" i="14"/>
  <c r="I40" i="14" s="1"/>
  <c r="G40" i="14"/>
  <c r="F40" i="14"/>
  <c r="D40" i="14"/>
  <c r="E40" i="14" s="1"/>
  <c r="C40" i="14"/>
  <c r="L39" i="14"/>
  <c r="K39" i="14"/>
  <c r="J39" i="14"/>
  <c r="I39" i="14"/>
  <c r="H39" i="14"/>
  <c r="F39" i="14"/>
  <c r="G39" i="14" s="1"/>
  <c r="D39" i="14"/>
  <c r="E39" i="14" s="1"/>
  <c r="C39" i="14"/>
  <c r="L38" i="14"/>
  <c r="K38" i="14"/>
  <c r="J38" i="14"/>
  <c r="H38" i="14"/>
  <c r="I38" i="14" s="1"/>
  <c r="F38" i="14"/>
  <c r="G38" i="14" s="1"/>
  <c r="D38" i="14"/>
  <c r="E38" i="14" s="1"/>
  <c r="C38" i="14"/>
  <c r="L37" i="14"/>
  <c r="K37" i="14"/>
  <c r="J37" i="14"/>
  <c r="H37" i="14"/>
  <c r="I37" i="14" s="1"/>
  <c r="F37" i="14"/>
  <c r="G37" i="14" s="1"/>
  <c r="E37" i="14"/>
  <c r="D37" i="14"/>
  <c r="C37" i="14"/>
  <c r="L36" i="14"/>
  <c r="K36" i="14"/>
  <c r="J36" i="14"/>
  <c r="H36" i="14"/>
  <c r="I36" i="14" s="1"/>
  <c r="G36" i="14"/>
  <c r="F36" i="14"/>
  <c r="E36" i="14"/>
  <c r="D36" i="14"/>
  <c r="C36" i="14"/>
  <c r="L35" i="14"/>
  <c r="K35" i="14"/>
  <c r="J35" i="14"/>
  <c r="I35" i="14"/>
  <c r="H35" i="14"/>
  <c r="G35" i="14"/>
  <c r="F35" i="14"/>
  <c r="D35" i="14"/>
  <c r="E35" i="14" s="1"/>
  <c r="C35" i="14"/>
  <c r="L34" i="14"/>
  <c r="K34" i="14"/>
  <c r="J34" i="14"/>
  <c r="I34" i="14"/>
  <c r="H34" i="14"/>
  <c r="F34" i="14"/>
  <c r="G34" i="14" s="1"/>
  <c r="D34" i="14"/>
  <c r="E34" i="14" s="1"/>
  <c r="C34" i="14"/>
  <c r="L33" i="14"/>
  <c r="K33" i="14"/>
  <c r="J33" i="14"/>
  <c r="H33" i="14"/>
  <c r="I33" i="14" s="1"/>
  <c r="F33" i="14"/>
  <c r="G33" i="14" s="1"/>
  <c r="E33" i="14"/>
  <c r="D33" i="14"/>
  <c r="C33" i="14"/>
  <c r="L32" i="14"/>
  <c r="K32" i="14"/>
  <c r="J32" i="14"/>
  <c r="H32" i="14"/>
  <c r="I32" i="14" s="1"/>
  <c r="G32" i="14"/>
  <c r="F32" i="14"/>
  <c r="E32" i="14"/>
  <c r="D32" i="14"/>
  <c r="C32" i="14"/>
  <c r="L31" i="14"/>
  <c r="K31" i="14"/>
  <c r="J31" i="14"/>
  <c r="I31" i="14"/>
  <c r="H31" i="14"/>
  <c r="G31" i="14"/>
  <c r="F31" i="14"/>
  <c r="D31" i="14"/>
  <c r="E31" i="14" s="1"/>
  <c r="C31" i="14"/>
  <c r="L30" i="14"/>
  <c r="K30" i="14"/>
  <c r="J30" i="14"/>
  <c r="I30" i="14"/>
  <c r="H30" i="14"/>
  <c r="F30" i="14"/>
  <c r="G30" i="14" s="1"/>
  <c r="D30" i="14"/>
  <c r="E30" i="14" s="1"/>
  <c r="C30" i="14"/>
  <c r="L29" i="14"/>
  <c r="K29" i="14"/>
  <c r="J29" i="14"/>
  <c r="H29" i="14"/>
  <c r="I29" i="14" s="1"/>
  <c r="F29" i="14"/>
  <c r="G29" i="14" s="1"/>
  <c r="E29" i="14"/>
  <c r="D29" i="14"/>
  <c r="C29" i="14"/>
  <c r="L28" i="14"/>
  <c r="K28" i="14"/>
  <c r="J28" i="14"/>
  <c r="H28" i="14"/>
  <c r="I28" i="14" s="1"/>
  <c r="G28" i="14"/>
  <c r="F28" i="14"/>
  <c r="E28" i="14"/>
  <c r="D28" i="14"/>
  <c r="C28" i="14"/>
  <c r="L27" i="14"/>
  <c r="K27" i="14"/>
  <c r="J27" i="14"/>
  <c r="I27" i="14"/>
  <c r="H27" i="14"/>
  <c r="G27" i="14"/>
  <c r="F27" i="14"/>
  <c r="E27" i="14"/>
  <c r="D27" i="14"/>
  <c r="C27" i="14"/>
  <c r="L26" i="14"/>
  <c r="K26" i="14"/>
  <c r="J26" i="14"/>
  <c r="I26" i="14"/>
  <c r="H26" i="14"/>
  <c r="G26" i="14"/>
  <c r="F26" i="14"/>
  <c r="D26" i="14"/>
  <c r="E26" i="14" s="1"/>
  <c r="C26" i="14"/>
  <c r="L25" i="14"/>
  <c r="K25" i="14"/>
  <c r="J25" i="14"/>
  <c r="I25" i="14"/>
  <c r="H25" i="14"/>
  <c r="F25" i="14"/>
  <c r="G25" i="14" s="1"/>
  <c r="E25" i="14"/>
  <c r="D25" i="14"/>
  <c r="C25" i="14"/>
  <c r="L24" i="14"/>
  <c r="K24" i="14"/>
  <c r="J24" i="14"/>
  <c r="H24" i="14"/>
  <c r="I24" i="14" s="1"/>
  <c r="G24" i="14"/>
  <c r="F24" i="14"/>
  <c r="E24" i="14"/>
  <c r="D24" i="14"/>
  <c r="C24" i="14"/>
  <c r="L23" i="14"/>
  <c r="K23" i="14"/>
  <c r="J23" i="14"/>
  <c r="I23" i="14"/>
  <c r="H23" i="14"/>
  <c r="G23" i="14"/>
  <c r="F23" i="14"/>
  <c r="E23" i="14"/>
  <c r="D23" i="14"/>
  <c r="C23" i="14"/>
  <c r="L22" i="14"/>
  <c r="K22" i="14"/>
  <c r="J22" i="14"/>
  <c r="I22" i="14"/>
  <c r="H22" i="14"/>
  <c r="G22" i="14"/>
  <c r="F22" i="14"/>
  <c r="D22" i="14"/>
  <c r="E22" i="14" s="1"/>
  <c r="C22" i="14"/>
  <c r="L21" i="14"/>
  <c r="K21" i="14"/>
  <c r="J21" i="14"/>
  <c r="I21" i="14"/>
  <c r="H21" i="14"/>
  <c r="F21" i="14"/>
  <c r="G21" i="14" s="1"/>
  <c r="E21" i="14"/>
  <c r="D21" i="14"/>
  <c r="C21" i="14"/>
  <c r="L20" i="14"/>
  <c r="K20" i="14"/>
  <c r="J20" i="14"/>
  <c r="H20" i="14"/>
  <c r="I20" i="14" s="1"/>
  <c r="G20" i="14"/>
  <c r="F20" i="14"/>
  <c r="D20" i="14"/>
  <c r="E20" i="14" s="1"/>
  <c r="C20" i="14"/>
  <c r="L19" i="14"/>
  <c r="K19" i="14"/>
  <c r="J19" i="14"/>
  <c r="I19" i="14"/>
  <c r="H19" i="14"/>
  <c r="F19" i="14"/>
  <c r="G19" i="14" s="1"/>
  <c r="E19" i="14"/>
  <c r="D19" i="14"/>
  <c r="C19" i="14"/>
  <c r="L18" i="14"/>
  <c r="K18" i="14"/>
  <c r="J18" i="14"/>
  <c r="H18" i="14"/>
  <c r="I18" i="14" s="1"/>
  <c r="G18" i="14"/>
  <c r="F18" i="14"/>
  <c r="D18" i="14"/>
  <c r="E18" i="14" s="1"/>
  <c r="C18" i="14"/>
  <c r="L17" i="14"/>
  <c r="K17" i="14"/>
  <c r="J17" i="14"/>
  <c r="I17" i="14"/>
  <c r="H17" i="14"/>
  <c r="F17" i="14"/>
  <c r="G17" i="14" s="1"/>
  <c r="E17" i="14"/>
  <c r="D17" i="14"/>
  <c r="C17" i="14"/>
  <c r="L16" i="14"/>
  <c r="K16" i="14"/>
  <c r="J16" i="14"/>
  <c r="H16" i="14"/>
  <c r="I16" i="14" s="1"/>
  <c r="G16" i="14"/>
  <c r="F16" i="14"/>
  <c r="D16" i="14"/>
  <c r="E16" i="14" s="1"/>
  <c r="C16" i="14"/>
  <c r="L15" i="14"/>
  <c r="K15" i="14"/>
  <c r="J15" i="14"/>
  <c r="I15" i="14"/>
  <c r="H15" i="14"/>
  <c r="F15" i="14"/>
  <c r="G15" i="14" s="1"/>
  <c r="E15" i="14"/>
  <c r="D15" i="14"/>
  <c r="C15" i="14"/>
  <c r="L14" i="14"/>
  <c r="K14" i="14"/>
  <c r="J14" i="14"/>
  <c r="H14" i="14"/>
  <c r="I14" i="14" s="1"/>
  <c r="G14" i="14"/>
  <c r="F14" i="14"/>
  <c r="D14" i="14"/>
  <c r="E14" i="14" s="1"/>
  <c r="C14" i="14"/>
  <c r="L13" i="14"/>
  <c r="K13" i="14"/>
  <c r="J13" i="14"/>
  <c r="I13" i="14"/>
  <c r="H13" i="14"/>
  <c r="F13" i="14"/>
  <c r="G13" i="14" s="1"/>
  <c r="E13" i="14"/>
  <c r="D13" i="14"/>
  <c r="C13" i="14"/>
  <c r="L12" i="14"/>
  <c r="K12" i="14"/>
  <c r="J12" i="14"/>
  <c r="H12" i="14"/>
  <c r="I12" i="14" s="1"/>
  <c r="G12" i="14"/>
  <c r="F12" i="14"/>
  <c r="D12" i="14"/>
  <c r="E12" i="14" s="1"/>
  <c r="C12" i="14"/>
  <c r="L11" i="14"/>
  <c r="K11" i="14"/>
  <c r="J11" i="14"/>
  <c r="I11" i="14"/>
  <c r="H11" i="14"/>
  <c r="F11" i="14"/>
  <c r="G11" i="14" s="1"/>
  <c r="E11" i="14"/>
  <c r="D11" i="14"/>
  <c r="C11" i="14"/>
  <c r="L10" i="14"/>
  <c r="K10" i="14"/>
  <c r="J10" i="14"/>
  <c r="H10" i="14"/>
  <c r="I10" i="14" s="1"/>
  <c r="G10" i="14"/>
  <c r="F10" i="14"/>
  <c r="D10" i="14"/>
  <c r="E10" i="14" s="1"/>
  <c r="C10" i="14"/>
  <c r="Q57" i="5" l="1"/>
  <c r="R57" i="5" s="1"/>
  <c r="K52" i="5"/>
  <c r="I52" i="5"/>
  <c r="Q52" i="5" s="1"/>
  <c r="R52" i="5" s="1"/>
  <c r="R56" i="5"/>
  <c r="I55" i="5"/>
  <c r="Q55" i="5" s="1"/>
  <c r="R55" i="5" s="1"/>
  <c r="G55" i="5"/>
  <c r="Q61" i="5"/>
  <c r="R61" i="5" s="1"/>
  <c r="Q62" i="5"/>
  <c r="R62" i="5" s="1"/>
  <c r="R64" i="5"/>
  <c r="Q54" i="5"/>
  <c r="R54" i="5" s="1"/>
  <c r="Q58" i="5"/>
  <c r="R58" i="5" s="1"/>
  <c r="M244" i="4"/>
  <c r="F4" i="8" l="1"/>
  <c r="H124" i="4"/>
  <c r="G124" i="4"/>
  <c r="E19" i="7" l="1"/>
  <c r="E18" i="7"/>
  <c r="F29" i="7" l="1"/>
  <c r="K124" i="4" l="1"/>
  <c r="L124" i="4"/>
  <c r="M124" i="4"/>
  <c r="I124" i="4"/>
  <c r="J124" i="4"/>
  <c r="F22" i="4"/>
  <c r="M80" i="4"/>
  <c r="F5" i="4"/>
  <c r="F111" i="4"/>
  <c r="F26" i="4"/>
  <c r="H44" i="7"/>
  <c r="F8" i="7"/>
  <c r="H8" i="7"/>
  <c r="D39" i="6"/>
  <c r="D29" i="6"/>
  <c r="F5" i="6"/>
  <c r="M5" i="6"/>
  <c r="G202" i="4"/>
  <c r="H202" i="4"/>
  <c r="I202" i="4"/>
  <c r="J202" i="4"/>
  <c r="K202" i="4"/>
  <c r="L202" i="4"/>
  <c r="M202" i="4"/>
  <c r="C52" i="4"/>
  <c r="F52" i="4" s="1"/>
  <c r="D26" i="5" s="1"/>
  <c r="C42" i="4"/>
  <c r="C16" i="5"/>
  <c r="L16" i="5" s="1"/>
  <c r="F76" i="4"/>
  <c r="G3" i="7"/>
  <c r="E3" i="7"/>
  <c r="H19" i="7"/>
  <c r="F113" i="4"/>
  <c r="F171" i="4"/>
  <c r="F172" i="4"/>
  <c r="F173" i="4"/>
  <c r="F174" i="4"/>
  <c r="M92" i="4"/>
  <c r="F257" i="4"/>
  <c r="F247" i="4"/>
  <c r="F246" i="4"/>
  <c r="F245" i="4"/>
  <c r="G123" i="4"/>
  <c r="H123" i="4"/>
  <c r="I123" i="4"/>
  <c r="J123" i="4"/>
  <c r="K123" i="4"/>
  <c r="L123" i="4"/>
  <c r="M123" i="4"/>
  <c r="G227" i="4"/>
  <c r="H227" i="4"/>
  <c r="I227" i="4"/>
  <c r="J227" i="4"/>
  <c r="F178" i="4"/>
  <c r="F179" i="4"/>
  <c r="F180" i="4"/>
  <c r="M227" i="4"/>
  <c r="G25" i="3" s="1"/>
  <c r="K227" i="4"/>
  <c r="F115" i="4"/>
  <c r="F116" i="4"/>
  <c r="F117" i="4"/>
  <c r="F118" i="4"/>
  <c r="F119" i="4"/>
  <c r="F120" i="4"/>
  <c r="F121" i="4"/>
  <c r="F122" i="4"/>
  <c r="F114" i="4"/>
  <c r="C10" i="5"/>
  <c r="H10" i="5" s="1"/>
  <c r="C11" i="5"/>
  <c r="C12" i="5"/>
  <c r="L12" i="5" s="1"/>
  <c r="C13" i="5"/>
  <c r="L13" i="5" s="1"/>
  <c r="C14" i="5"/>
  <c r="L14" i="5" s="1"/>
  <c r="C15" i="5"/>
  <c r="H15" i="5" s="1"/>
  <c r="C17" i="5"/>
  <c r="H17" i="5" s="1"/>
  <c r="C18" i="5"/>
  <c r="C19" i="5"/>
  <c r="L19" i="5" s="1"/>
  <c r="C20" i="5"/>
  <c r="L20" i="5" s="1"/>
  <c r="C21" i="5"/>
  <c r="H21" i="5" s="1"/>
  <c r="C22" i="5"/>
  <c r="H22" i="5" s="1"/>
  <c r="C23" i="5"/>
  <c r="H23" i="5" s="1"/>
  <c r="C24" i="5"/>
  <c r="H24" i="5" s="1"/>
  <c r="C25" i="5"/>
  <c r="L25" i="5" s="1"/>
  <c r="C27" i="5"/>
  <c r="L27" i="5" s="1"/>
  <c r="C28" i="5"/>
  <c r="H28" i="5" s="1"/>
  <c r="C29" i="5"/>
  <c r="H29" i="5" s="1"/>
  <c r="C30" i="5"/>
  <c r="H30" i="5" s="1"/>
  <c r="C31" i="5"/>
  <c r="C32" i="5"/>
  <c r="L32" i="5" s="1"/>
  <c r="C33" i="5"/>
  <c r="L33" i="5" s="1"/>
  <c r="C34" i="5"/>
  <c r="H34" i="5" s="1"/>
  <c r="C35" i="5"/>
  <c r="H35" i="5" s="1"/>
  <c r="C36" i="5"/>
  <c r="L36" i="5" s="1"/>
  <c r="C37" i="5"/>
  <c r="L37" i="5" s="1"/>
  <c r="C38" i="5"/>
  <c r="H38" i="5" s="1"/>
  <c r="C39" i="5"/>
  <c r="L39" i="5" s="1"/>
  <c r="C40" i="5"/>
  <c r="L40" i="5" s="1"/>
  <c r="C41" i="5"/>
  <c r="H41" i="5" s="1"/>
  <c r="C42" i="5"/>
  <c r="H42" i="5" s="1"/>
  <c r="C43" i="5"/>
  <c r="L43" i="5" s="1"/>
  <c r="C44" i="5"/>
  <c r="L44" i="5" s="1"/>
  <c r="C45" i="5"/>
  <c r="H45" i="5" s="1"/>
  <c r="C46" i="5"/>
  <c r="L46" i="5" s="1"/>
  <c r="C47" i="5"/>
  <c r="C48" i="5"/>
  <c r="L48" i="5" s="1"/>
  <c r="C49" i="5"/>
  <c r="H49" i="5" s="1"/>
  <c r="C9" i="5"/>
  <c r="H9" i="5" s="1"/>
  <c r="F252" i="4"/>
  <c r="F253" i="4"/>
  <c r="F254" i="4"/>
  <c r="F255" i="4"/>
  <c r="F256" i="4"/>
  <c r="F258" i="4"/>
  <c r="F259" i="4"/>
  <c r="F260" i="4"/>
  <c r="H45" i="7"/>
  <c r="H46" i="7"/>
  <c r="H47" i="7"/>
  <c r="H48" i="7"/>
  <c r="H49" i="7"/>
  <c r="F34" i="6"/>
  <c r="F35" i="6"/>
  <c r="F36" i="6"/>
  <c r="F37" i="6"/>
  <c r="F38" i="6"/>
  <c r="F9" i="7"/>
  <c r="F23" i="7"/>
  <c r="F10" i="7"/>
  <c r="F11" i="7"/>
  <c r="H11" i="7"/>
  <c r="F12" i="7"/>
  <c r="H12" i="7"/>
  <c r="F13" i="7"/>
  <c r="H13" i="7"/>
  <c r="F14" i="7"/>
  <c r="H9" i="7"/>
  <c r="F27" i="7"/>
  <c r="H14" i="7"/>
  <c r="H10" i="7"/>
  <c r="L92" i="4"/>
  <c r="C15" i="7"/>
  <c r="F166" i="4"/>
  <c r="R6" i="6"/>
  <c r="R7" i="6"/>
  <c r="R8" i="6"/>
  <c r="R9" i="6"/>
  <c r="R10" i="6"/>
  <c r="R11" i="6"/>
  <c r="R12" i="6"/>
  <c r="R13" i="6"/>
  <c r="R14" i="6"/>
  <c r="R15" i="6"/>
  <c r="R16" i="6"/>
  <c r="R17" i="6"/>
  <c r="R18" i="6"/>
  <c r="R19" i="6"/>
  <c r="R20" i="6"/>
  <c r="R21" i="6"/>
  <c r="R22" i="6"/>
  <c r="R23" i="6"/>
  <c r="R24" i="6"/>
  <c r="R25" i="6"/>
  <c r="R26" i="6"/>
  <c r="R27" i="6"/>
  <c r="R28" i="6"/>
  <c r="R5" i="6"/>
  <c r="F16" i="6"/>
  <c r="Q16" i="6"/>
  <c r="N16" i="6"/>
  <c r="O16" i="6"/>
  <c r="P16" i="6"/>
  <c r="F150" i="4"/>
  <c r="F149" i="4"/>
  <c r="F23" i="4"/>
  <c r="F20" i="4"/>
  <c r="F19" i="4"/>
  <c r="F33" i="6"/>
  <c r="F39" i="6"/>
  <c r="F151" i="4"/>
  <c r="F112" i="4"/>
  <c r="J80" i="4"/>
  <c r="I80" i="4"/>
  <c r="K31" i="4"/>
  <c r="L31" i="4"/>
  <c r="M31" i="4"/>
  <c r="G20" i="3"/>
  <c r="F78" i="4"/>
  <c r="F79" i="4"/>
  <c r="D65" i="5"/>
  <c r="O65" i="5" s="1"/>
  <c r="F77" i="4"/>
  <c r="H65" i="5"/>
  <c r="L65" i="5"/>
  <c r="M103" i="4"/>
  <c r="F36" i="4"/>
  <c r="D10" i="5"/>
  <c r="M10" i="5" s="1"/>
  <c r="F37" i="4"/>
  <c r="D11" i="5"/>
  <c r="E11" i="5" s="1"/>
  <c r="F38" i="4"/>
  <c r="D12" i="5"/>
  <c r="P12" i="5" s="1"/>
  <c r="F39" i="4"/>
  <c r="D13" i="5"/>
  <c r="P13" i="5" s="1"/>
  <c r="F40" i="4"/>
  <c r="D14" i="5"/>
  <c r="E14" i="5" s="1"/>
  <c r="F41" i="4"/>
  <c r="D15" i="5"/>
  <c r="E15" i="5" s="1"/>
  <c r="F43" i="4"/>
  <c r="D17" i="5"/>
  <c r="E17" i="5" s="1"/>
  <c r="F17" i="5" s="1"/>
  <c r="F44" i="4"/>
  <c r="D18" i="5"/>
  <c r="E18" i="5" s="1"/>
  <c r="F45" i="4"/>
  <c r="D19" i="5"/>
  <c r="E19" i="5" s="1"/>
  <c r="F46" i="4"/>
  <c r="D20" i="5"/>
  <c r="E20" i="5" s="1"/>
  <c r="F47" i="4"/>
  <c r="D21" i="5"/>
  <c r="N21" i="5" s="1"/>
  <c r="F48" i="4"/>
  <c r="D22" i="5"/>
  <c r="P22" i="5" s="1"/>
  <c r="F49" i="4"/>
  <c r="D23" i="5"/>
  <c r="O23" i="5" s="1"/>
  <c r="F50" i="4"/>
  <c r="D24" i="5"/>
  <c r="E24" i="5" s="1"/>
  <c r="F51" i="4"/>
  <c r="D25" i="5"/>
  <c r="M25" i="5" s="1"/>
  <c r="F53" i="4"/>
  <c r="D27" i="5"/>
  <c r="N27" i="5" s="1"/>
  <c r="F54" i="4"/>
  <c r="D28" i="5"/>
  <c r="M28" i="5" s="1"/>
  <c r="F55" i="4"/>
  <c r="D29" i="5"/>
  <c r="O29" i="5" s="1"/>
  <c r="F56" i="4"/>
  <c r="D30" i="5"/>
  <c r="E30" i="5" s="1"/>
  <c r="F57" i="4"/>
  <c r="D31" i="5"/>
  <c r="P31" i="5" s="1"/>
  <c r="F58" i="4"/>
  <c r="D32" i="5"/>
  <c r="E32" i="5" s="1"/>
  <c r="F59" i="4"/>
  <c r="D33" i="5"/>
  <c r="P33" i="5" s="1"/>
  <c r="F60" i="4"/>
  <c r="D34" i="5"/>
  <c r="M34" i="5" s="1"/>
  <c r="F61" i="4"/>
  <c r="D35" i="5"/>
  <c r="O35" i="5" s="1"/>
  <c r="F62" i="4"/>
  <c r="D36" i="5"/>
  <c r="M36" i="5" s="1"/>
  <c r="F63" i="4"/>
  <c r="D37" i="5"/>
  <c r="M37" i="5" s="1"/>
  <c r="F64" i="4"/>
  <c r="D38" i="5"/>
  <c r="E38" i="5" s="1"/>
  <c r="F65" i="4"/>
  <c r="D39" i="5"/>
  <c r="E39" i="5" s="1"/>
  <c r="F39" i="5" s="1"/>
  <c r="F66" i="4"/>
  <c r="D40" i="5"/>
  <c r="O40" i="5" s="1"/>
  <c r="F67" i="4"/>
  <c r="D41" i="5"/>
  <c r="N41" i="5" s="1"/>
  <c r="F68" i="4"/>
  <c r="D42" i="5"/>
  <c r="P42" i="5" s="1"/>
  <c r="F69" i="4"/>
  <c r="D43" i="5"/>
  <c r="N43" i="5" s="1"/>
  <c r="F70" i="4"/>
  <c r="D44" i="5"/>
  <c r="E44" i="5" s="1"/>
  <c r="F71" i="4"/>
  <c r="D45" i="5"/>
  <c r="P45" i="5" s="1"/>
  <c r="F72" i="4"/>
  <c r="D46" i="5"/>
  <c r="M46" i="5" s="1"/>
  <c r="F73" i="4"/>
  <c r="D47" i="5"/>
  <c r="P47" i="5" s="1"/>
  <c r="F74" i="4"/>
  <c r="D48" i="5"/>
  <c r="N48" i="5" s="1"/>
  <c r="F75" i="4"/>
  <c r="D49" i="5"/>
  <c r="P49" i="5" s="1"/>
  <c r="F35" i="4"/>
  <c r="D9" i="5"/>
  <c r="N9" i="5" s="1"/>
  <c r="L45" i="5"/>
  <c r="L28" i="5"/>
  <c r="L18" i="5"/>
  <c r="L11" i="5"/>
  <c r="L10" i="5"/>
  <c r="P35" i="5"/>
  <c r="H11" i="5"/>
  <c r="O15" i="5"/>
  <c r="H18" i="5"/>
  <c r="H27" i="5"/>
  <c r="F95" i="4"/>
  <c r="I57" i="8"/>
  <c r="J57" i="8"/>
  <c r="M57" i="8"/>
  <c r="M243" i="4" s="1"/>
  <c r="H57" i="8"/>
  <c r="H243" i="4" s="1"/>
  <c r="G57" i="8"/>
  <c r="L57" i="8"/>
  <c r="J243" i="4" s="1"/>
  <c r="K57" i="8"/>
  <c r="I243" i="4" s="1"/>
  <c r="L73" i="8"/>
  <c r="J244" i="4" s="1"/>
  <c r="K73" i="8"/>
  <c r="I244" i="4" s="1"/>
  <c r="L35" i="8"/>
  <c r="J242" i="4" s="1"/>
  <c r="K35" i="8"/>
  <c r="I242" i="4" s="1"/>
  <c r="J162" i="4"/>
  <c r="I162" i="4"/>
  <c r="K162" i="4"/>
  <c r="L162" i="4"/>
  <c r="M162" i="4"/>
  <c r="J175" i="4"/>
  <c r="I175" i="4"/>
  <c r="G24" i="3"/>
  <c r="J239" i="4"/>
  <c r="I239" i="4"/>
  <c r="J261" i="4"/>
  <c r="I261" i="4"/>
  <c r="J16" i="4"/>
  <c r="I16" i="4"/>
  <c r="J31" i="4"/>
  <c r="I31" i="4"/>
  <c r="J73" i="8"/>
  <c r="I73" i="8"/>
  <c r="H73" i="8"/>
  <c r="H244" i="4" s="1"/>
  <c r="G73" i="8"/>
  <c r="F72" i="8"/>
  <c r="F71" i="8"/>
  <c r="F70" i="8"/>
  <c r="F69" i="8"/>
  <c r="F68" i="8"/>
  <c r="F67" i="8"/>
  <c r="F66" i="8"/>
  <c r="F65" i="8"/>
  <c r="F64" i="8"/>
  <c r="F63" i="8"/>
  <c r="F62" i="8"/>
  <c r="F61" i="8"/>
  <c r="F60" i="8"/>
  <c r="F56" i="8"/>
  <c r="F55" i="8"/>
  <c r="F54" i="8"/>
  <c r="F53" i="8"/>
  <c r="F52" i="8"/>
  <c r="F51" i="8"/>
  <c r="F50" i="8"/>
  <c r="F49" i="8"/>
  <c r="F48" i="8"/>
  <c r="F46" i="8"/>
  <c r="F45" i="8"/>
  <c r="F44" i="8"/>
  <c r="F43" i="8"/>
  <c r="F42" i="8"/>
  <c r="F41" i="8"/>
  <c r="F40" i="8"/>
  <c r="F39" i="8"/>
  <c r="F38" i="8"/>
  <c r="F57" i="8" s="1"/>
  <c r="F243" i="4" s="1"/>
  <c r="M35" i="8"/>
  <c r="J35" i="8"/>
  <c r="I35" i="8"/>
  <c r="H35" i="8"/>
  <c r="G35" i="8"/>
  <c r="F34" i="8"/>
  <c r="F33" i="8"/>
  <c r="F32" i="8"/>
  <c r="F31" i="8"/>
  <c r="F30" i="8"/>
  <c r="F29" i="8"/>
  <c r="F28" i="8"/>
  <c r="F27" i="8"/>
  <c r="F26" i="8"/>
  <c r="F25" i="8"/>
  <c r="F23" i="8"/>
  <c r="F22" i="8"/>
  <c r="F21" i="8"/>
  <c r="F20" i="8"/>
  <c r="F19" i="8"/>
  <c r="F18" i="8"/>
  <c r="F17" i="8"/>
  <c r="F16" i="8"/>
  <c r="F15" i="8"/>
  <c r="F14" i="8"/>
  <c r="F13" i="8"/>
  <c r="F11" i="8"/>
  <c r="F10" i="8"/>
  <c r="F9" i="8"/>
  <c r="F8" i="8"/>
  <c r="F7" i="8"/>
  <c r="F6" i="8"/>
  <c r="F5" i="8"/>
  <c r="H43" i="7"/>
  <c r="H39" i="7"/>
  <c r="H38" i="7"/>
  <c r="H37" i="7"/>
  <c r="H36" i="7"/>
  <c r="H35" i="7"/>
  <c r="H34" i="7"/>
  <c r="H33" i="7"/>
  <c r="K39" i="6"/>
  <c r="M95" i="4"/>
  <c r="J39" i="6"/>
  <c r="J95" i="4"/>
  <c r="I39" i="6"/>
  <c r="I95" i="4"/>
  <c r="H39" i="6"/>
  <c r="H95" i="4"/>
  <c r="G39" i="6"/>
  <c r="G95" i="4"/>
  <c r="K29" i="6"/>
  <c r="M94" i="4"/>
  <c r="J29" i="6"/>
  <c r="J94" i="4"/>
  <c r="I29" i="6"/>
  <c r="I94" i="4"/>
  <c r="H29" i="6"/>
  <c r="H94" i="4"/>
  <c r="G29" i="6"/>
  <c r="G94" i="4"/>
  <c r="F28" i="6"/>
  <c r="F27" i="6"/>
  <c r="F26" i="6"/>
  <c r="Q26" i="6"/>
  <c r="F25" i="6"/>
  <c r="M25" i="6"/>
  <c r="F24" i="6"/>
  <c r="F23" i="6"/>
  <c r="F22" i="6"/>
  <c r="F21" i="6"/>
  <c r="F20" i="6"/>
  <c r="F19" i="6"/>
  <c r="F18" i="6"/>
  <c r="O18" i="6"/>
  <c r="F17" i="6"/>
  <c r="M17" i="6"/>
  <c r="F15" i="6"/>
  <c r="F14" i="6"/>
  <c r="F13" i="6"/>
  <c r="F12" i="6"/>
  <c r="F11" i="6"/>
  <c r="F10" i="6"/>
  <c r="F9" i="6"/>
  <c r="N9" i="6"/>
  <c r="F8" i="6"/>
  <c r="F7" i="6"/>
  <c r="N7" i="6"/>
  <c r="F6" i="6"/>
  <c r="M261" i="4"/>
  <c r="G28" i="3"/>
  <c r="L261" i="4"/>
  <c r="K261" i="4"/>
  <c r="H261" i="4"/>
  <c r="G261" i="4"/>
  <c r="F251" i="4"/>
  <c r="M239" i="4"/>
  <c r="G26" i="3"/>
  <c r="L239" i="4"/>
  <c r="K239" i="4"/>
  <c r="H239" i="4"/>
  <c r="G239" i="4"/>
  <c r="F238" i="4"/>
  <c r="F237" i="4"/>
  <c r="F236" i="4"/>
  <c r="F235" i="4"/>
  <c r="F234" i="4"/>
  <c r="F233" i="4"/>
  <c r="F232" i="4"/>
  <c r="F231" i="4"/>
  <c r="F230" i="4"/>
  <c r="F226" i="4"/>
  <c r="F225" i="4"/>
  <c r="F224" i="4"/>
  <c r="F223" i="4"/>
  <c r="F222" i="4"/>
  <c r="F221" i="4"/>
  <c r="F219" i="4"/>
  <c r="F218" i="4"/>
  <c r="F217" i="4"/>
  <c r="F216" i="4"/>
  <c r="F215" i="4"/>
  <c r="F214" i="4"/>
  <c r="F213" i="4"/>
  <c r="F212" i="4"/>
  <c r="F211" i="4"/>
  <c r="F210" i="4"/>
  <c r="F209" i="4"/>
  <c r="F208" i="4"/>
  <c r="F207" i="4"/>
  <c r="F206" i="4"/>
  <c r="F205" i="4"/>
  <c r="F201" i="4"/>
  <c r="F200" i="4"/>
  <c r="F199" i="4"/>
  <c r="F198" i="4"/>
  <c r="F197" i="4"/>
  <c r="F196" i="4"/>
  <c r="F195" i="4"/>
  <c r="F194" i="4"/>
  <c r="F193" i="4"/>
  <c r="F192" i="4"/>
  <c r="F191" i="4"/>
  <c r="F190" i="4"/>
  <c r="F189" i="4"/>
  <c r="F188" i="4"/>
  <c r="F187" i="4"/>
  <c r="F186" i="4"/>
  <c r="F184" i="4"/>
  <c r="F183" i="4"/>
  <c r="F182" i="4"/>
  <c r="F181" i="4"/>
  <c r="M175" i="4"/>
  <c r="G23" i="3"/>
  <c r="L175" i="4"/>
  <c r="K175" i="4"/>
  <c r="H175" i="4"/>
  <c r="G175" i="4"/>
  <c r="F170" i="4"/>
  <c r="F169" i="4"/>
  <c r="F168" i="4"/>
  <c r="F167" i="4"/>
  <c r="IA166" i="4"/>
  <c r="F165" i="4"/>
  <c r="H162" i="4"/>
  <c r="G162" i="4"/>
  <c r="F161" i="4"/>
  <c r="F160" i="4"/>
  <c r="F159" i="4"/>
  <c r="F158" i="4"/>
  <c r="F157" i="4"/>
  <c r="F156" i="4"/>
  <c r="F155" i="4"/>
  <c r="F154" i="4"/>
  <c r="F153" i="4"/>
  <c r="F152" i="4"/>
  <c r="F147" i="4"/>
  <c r="F146" i="4"/>
  <c r="F145" i="4"/>
  <c r="F144" i="4"/>
  <c r="F143" i="4"/>
  <c r="F142" i="4"/>
  <c r="F141" i="4"/>
  <c r="F140" i="4"/>
  <c r="F139" i="4"/>
  <c r="F137" i="4"/>
  <c r="F136" i="4"/>
  <c r="F135" i="4"/>
  <c r="F134" i="4"/>
  <c r="F133" i="4"/>
  <c r="F132" i="4"/>
  <c r="F131" i="4"/>
  <c r="F130" i="4"/>
  <c r="F129" i="4"/>
  <c r="F128" i="4"/>
  <c r="F110" i="4"/>
  <c r="F109" i="4"/>
  <c r="F108" i="4"/>
  <c r="F123" i="4"/>
  <c r="H31" i="4"/>
  <c r="G31" i="4"/>
  <c r="F30" i="4"/>
  <c r="F29" i="4"/>
  <c r="F28" i="4"/>
  <c r="F27" i="4"/>
  <c r="F25" i="4"/>
  <c r="F24" i="4"/>
  <c r="F21" i="4"/>
  <c r="M16" i="4"/>
  <c r="G19" i="3" s="1"/>
  <c r="L16" i="4"/>
  <c r="K16" i="4"/>
  <c r="H16" i="4"/>
  <c r="G16" i="4"/>
  <c r="F15" i="4"/>
  <c r="F14" i="4"/>
  <c r="F13" i="4"/>
  <c r="F12" i="4"/>
  <c r="F11" i="4"/>
  <c r="F10" i="4"/>
  <c r="F9" i="4"/>
  <c r="F8" i="4"/>
  <c r="F7" i="4"/>
  <c r="F6" i="4"/>
  <c r="F4" i="4"/>
  <c r="F3" i="4"/>
  <c r="F55" i="3"/>
  <c r="F50" i="3"/>
  <c r="E46" i="3"/>
  <c r="E61" i="3"/>
  <c r="D46" i="3"/>
  <c r="D61" i="3"/>
  <c r="F45" i="3"/>
  <c r="G45" i="3"/>
  <c r="F44" i="3"/>
  <c r="G44" i="3"/>
  <c r="F43" i="3"/>
  <c r="G43" i="3"/>
  <c r="F42" i="3"/>
  <c r="G42" i="3"/>
  <c r="F41" i="3"/>
  <c r="F40" i="3"/>
  <c r="G40" i="3"/>
  <c r="F39" i="3"/>
  <c r="G39" i="3"/>
  <c r="F38" i="3"/>
  <c r="G38" i="3"/>
  <c r="F37" i="3"/>
  <c r="G37" i="3"/>
  <c r="F36" i="3"/>
  <c r="F35" i="3"/>
  <c r="G35" i="3"/>
  <c r="Q6" i="6"/>
  <c r="P6" i="6"/>
  <c r="O6" i="6"/>
  <c r="M6" i="6"/>
  <c r="N6" i="6"/>
  <c r="M7" i="6"/>
  <c r="Q7" i="6"/>
  <c r="P7" i="6"/>
  <c r="O7" i="6"/>
  <c r="Q15" i="6"/>
  <c r="P15" i="6"/>
  <c r="M15" i="6"/>
  <c r="O15" i="6"/>
  <c r="N15" i="6"/>
  <c r="P13" i="6"/>
  <c r="O13" i="6"/>
  <c r="N13" i="6"/>
  <c r="M13" i="6"/>
  <c r="Q13" i="6"/>
  <c r="O8" i="6"/>
  <c r="M10" i="6"/>
  <c r="N10" i="6"/>
  <c r="Q10" i="6"/>
  <c r="P10" i="6"/>
  <c r="O10" i="6"/>
  <c r="O11" i="6"/>
  <c r="N11" i="6"/>
  <c r="M11" i="6"/>
  <c r="Q11" i="6"/>
  <c r="P11" i="6"/>
  <c r="P12" i="6"/>
  <c r="O12" i="6"/>
  <c r="N12" i="6"/>
  <c r="M12" i="6"/>
  <c r="Q12" i="6"/>
  <c r="O23" i="6"/>
  <c r="M23" i="6"/>
  <c r="P23" i="6"/>
  <c r="N23" i="6"/>
  <c r="Q23" i="6"/>
  <c r="O24" i="6"/>
  <c r="M24" i="6"/>
  <c r="P24" i="6"/>
  <c r="N24" i="6"/>
  <c r="Q24" i="6"/>
  <c r="Q25" i="6"/>
  <c r="M18" i="6"/>
  <c r="P18" i="6"/>
  <c r="N19" i="6"/>
  <c r="Q19" i="6"/>
  <c r="O19" i="6"/>
  <c r="M19" i="6"/>
  <c r="P19" i="6"/>
  <c r="N27" i="6"/>
  <c r="Q27" i="6"/>
  <c r="O27" i="6"/>
  <c r="M27" i="6"/>
  <c r="P27" i="6"/>
  <c r="P20" i="6"/>
  <c r="N20" i="6"/>
  <c r="Q20" i="6"/>
  <c r="O20" i="6"/>
  <c r="M20" i="6"/>
  <c r="P28" i="6"/>
  <c r="N28" i="6"/>
  <c r="Q28" i="6"/>
  <c r="O28" i="6"/>
  <c r="M28" i="6"/>
  <c r="P21" i="6"/>
  <c r="N21" i="6"/>
  <c r="Q21" i="6"/>
  <c r="O21" i="6"/>
  <c r="M21" i="6"/>
  <c r="M22" i="6"/>
  <c r="P22" i="6"/>
  <c r="N22" i="6"/>
  <c r="Q22" i="6"/>
  <c r="O22" i="6"/>
  <c r="O17" i="6"/>
  <c r="N14" i="6"/>
  <c r="P14" i="6"/>
  <c r="O14" i="6"/>
  <c r="Q14" i="6"/>
  <c r="M14" i="6"/>
  <c r="P5" i="6"/>
  <c r="Q5" i="6"/>
  <c r="O5" i="6"/>
  <c r="N5" i="6"/>
  <c r="M16" i="6"/>
  <c r="F73" i="8"/>
  <c r="F244" i="4" s="1"/>
  <c r="F261" i="4"/>
  <c r="F28" i="3"/>
  <c r="K248" i="4"/>
  <c r="L248" i="4"/>
  <c r="H27" i="7"/>
  <c r="C26" i="5"/>
  <c r="L26" i="5" s="1"/>
  <c r="E5" i="7"/>
  <c r="H23" i="7"/>
  <c r="F25" i="7"/>
  <c r="H25" i="7"/>
  <c r="H40" i="7"/>
  <c r="F31" i="4"/>
  <c r="F20" i="3"/>
  <c r="F162" i="4"/>
  <c r="F22" i="3"/>
  <c r="F175" i="4"/>
  <c r="F23" i="3"/>
  <c r="F239" i="4"/>
  <c r="F26" i="3"/>
  <c r="F29" i="6"/>
  <c r="H15" i="7"/>
  <c r="F202" i="4"/>
  <c r="F24" i="3"/>
  <c r="H50" i="7"/>
  <c r="E65" i="5"/>
  <c r="J65" i="5" s="1"/>
  <c r="G5" i="7"/>
  <c r="F5" i="7"/>
  <c r="F35" i="8"/>
  <c r="F242" i="4" s="1"/>
  <c r="G21" i="3"/>
  <c r="F40" i="6"/>
  <c r="F94" i="4"/>
  <c r="K74" i="8"/>
  <c r="Q18" i="6"/>
  <c r="P9" i="6"/>
  <c r="P17" i="6"/>
  <c r="N18" i="6"/>
  <c r="O25" i="6"/>
  <c r="N8" i="6"/>
  <c r="G36" i="3"/>
  <c r="L74" i="8"/>
  <c r="P27" i="5"/>
  <c r="M35" i="5"/>
  <c r="E27" i="5"/>
  <c r="J27" i="5" s="1"/>
  <c r="M22" i="5"/>
  <c r="P8" i="6"/>
  <c r="F46" i="3"/>
  <c r="Q17" i="6"/>
  <c r="O9" i="6"/>
  <c r="M17" i="5"/>
  <c r="M26" i="6"/>
  <c r="N25" i="6"/>
  <c r="Q9" i="6"/>
  <c r="O44" i="5"/>
  <c r="N44" i="5"/>
  <c r="P15" i="5"/>
  <c r="M15" i="5"/>
  <c r="N15" i="5"/>
  <c r="O27" i="5"/>
  <c r="P26" i="6"/>
  <c r="M8" i="6"/>
  <c r="H12" i="5"/>
  <c r="G41" i="3"/>
  <c r="O26" i="6"/>
  <c r="P25" i="6"/>
  <c r="M9" i="6"/>
  <c r="O36" i="5"/>
  <c r="F24" i="7"/>
  <c r="E30" i="7"/>
  <c r="H30" i="7"/>
  <c r="N17" i="6"/>
  <c r="N26" i="6"/>
  <c r="Q8" i="6"/>
  <c r="O43" i="5"/>
  <c r="E35" i="5"/>
  <c r="F35" i="5" s="1"/>
  <c r="K35" i="5" s="1"/>
  <c r="P19" i="5"/>
  <c r="E40" i="5"/>
  <c r="C80" i="4"/>
  <c r="L35" i="5"/>
  <c r="F42" i="4"/>
  <c r="D16" i="5"/>
  <c r="P16" i="5" s="1"/>
  <c r="H18" i="7"/>
  <c r="H20" i="7" s="1"/>
  <c r="G46" i="3"/>
  <c r="F28" i="7"/>
  <c r="H28" i="7"/>
  <c r="H16" i="5"/>
  <c r="H29" i="7"/>
  <c r="F26" i="7"/>
  <c r="H26" i="7"/>
  <c r="H24" i="7"/>
  <c r="H31" i="7"/>
  <c r="H33" i="5" l="1"/>
  <c r="L34" i="5"/>
  <c r="N39" i="5"/>
  <c r="M31" i="5"/>
  <c r="O39" i="5"/>
  <c r="N17" i="5"/>
  <c r="O31" i="5"/>
  <c r="P11" i="5"/>
  <c r="L49" i="5"/>
  <c r="O22" i="5"/>
  <c r="L17" i="5"/>
  <c r="N65" i="5"/>
  <c r="P39" i="5"/>
  <c r="N31" i="5"/>
  <c r="L41" i="5"/>
  <c r="M39" i="5"/>
  <c r="E31" i="5"/>
  <c r="F31" i="5" s="1"/>
  <c r="K31" i="5" s="1"/>
  <c r="N14" i="5"/>
  <c r="P43" i="5"/>
  <c r="M27" i="5"/>
  <c r="N35" i="5"/>
  <c r="H19" i="5"/>
  <c r="O9" i="5"/>
  <c r="L23" i="5"/>
  <c r="N46" i="5"/>
  <c r="M12" i="5"/>
  <c r="O17" i="5"/>
  <c r="O12" i="5"/>
  <c r="E9" i="5"/>
  <c r="F9" i="5" s="1"/>
  <c r="G9" i="5" s="1"/>
  <c r="M9" i="5"/>
  <c r="O42" i="5"/>
  <c r="H32" i="5"/>
  <c r="L15" i="5"/>
  <c r="H39" i="5"/>
  <c r="N12" i="5"/>
  <c r="J15" i="5"/>
  <c r="E12" i="5"/>
  <c r="F12" i="5" s="1"/>
  <c r="K12" i="5" s="1"/>
  <c r="M42" i="5"/>
  <c r="H40" i="5"/>
  <c r="E42" i="5"/>
  <c r="F42" i="5" s="1"/>
  <c r="G42" i="5" s="1"/>
  <c r="P17" i="5"/>
  <c r="N42" i="5"/>
  <c r="P9" i="5"/>
  <c r="F27" i="5"/>
  <c r="I27" i="5" s="1"/>
  <c r="J40" i="5"/>
  <c r="M29" i="5"/>
  <c r="E37" i="5"/>
  <c r="F37" i="5" s="1"/>
  <c r="G37" i="5" s="1"/>
  <c r="E33" i="5"/>
  <c r="F33" i="5" s="1"/>
  <c r="K33" i="5" s="1"/>
  <c r="N49" i="5"/>
  <c r="O37" i="5"/>
  <c r="N33" i="5"/>
  <c r="N29" i="5"/>
  <c r="P37" i="5"/>
  <c r="N20" i="5"/>
  <c r="M33" i="5"/>
  <c r="N37" i="5"/>
  <c r="M49" i="5"/>
  <c r="O33" i="5"/>
  <c r="L38" i="5"/>
  <c r="O49" i="5"/>
  <c r="S5" i="6"/>
  <c r="H46" i="5"/>
  <c r="F40" i="5"/>
  <c r="I40" i="5" s="1"/>
  <c r="P41" i="5"/>
  <c r="E29" i="5"/>
  <c r="F29" i="5" s="1"/>
  <c r="K29" i="5" s="1"/>
  <c r="P29" i="5"/>
  <c r="J32" i="5"/>
  <c r="F32" i="5"/>
  <c r="I17" i="5"/>
  <c r="K17" i="5"/>
  <c r="G17" i="5"/>
  <c r="L22" i="5"/>
  <c r="H44" i="5"/>
  <c r="J17" i="5"/>
  <c r="M14" i="5"/>
  <c r="N47" i="5"/>
  <c r="N19" i="5"/>
  <c r="N40" i="5"/>
  <c r="N28" i="5"/>
  <c r="P36" i="5"/>
  <c r="P14" i="5"/>
  <c r="P23" i="5"/>
  <c r="M47" i="5"/>
  <c r="M40" i="5"/>
  <c r="N32" i="5"/>
  <c r="H14" i="5"/>
  <c r="L30" i="5"/>
  <c r="E47" i="5"/>
  <c r="F47" i="5" s="1"/>
  <c r="I47" i="5" s="1"/>
  <c r="P40" i="5"/>
  <c r="O14" i="5"/>
  <c r="M23" i="5"/>
  <c r="O47" i="5"/>
  <c r="P32" i="5"/>
  <c r="M41" i="5"/>
  <c r="F15" i="5"/>
  <c r="G15" i="5" s="1"/>
  <c r="M32" i="5"/>
  <c r="O32" i="5"/>
  <c r="N23" i="5"/>
  <c r="M19" i="5"/>
  <c r="E23" i="5"/>
  <c r="J23" i="5" s="1"/>
  <c r="O19" i="5"/>
  <c r="I39" i="5"/>
  <c r="G39" i="5"/>
  <c r="K39" i="5"/>
  <c r="J19" i="5"/>
  <c r="F19" i="5"/>
  <c r="K19" i="5" s="1"/>
  <c r="E34" i="5"/>
  <c r="F34" i="5" s="1"/>
  <c r="G34" i="5" s="1"/>
  <c r="L21" i="5"/>
  <c r="J35" i="5"/>
  <c r="H13" i="5"/>
  <c r="M21" i="5"/>
  <c r="J39" i="5"/>
  <c r="K9" i="5"/>
  <c r="I9" i="5"/>
  <c r="I35" i="5"/>
  <c r="S9" i="6"/>
  <c r="N38" i="5"/>
  <c r="E21" i="5"/>
  <c r="N10" i="5"/>
  <c r="N45" i="5"/>
  <c r="L9" i="5"/>
  <c r="P44" i="5"/>
  <c r="G35" i="5"/>
  <c r="O21" i="5"/>
  <c r="P10" i="5"/>
  <c r="R29" i="6"/>
  <c r="F102" i="4" s="1"/>
  <c r="M45" i="5"/>
  <c r="E48" i="5"/>
  <c r="J48" i="5" s="1"/>
  <c r="M30" i="5"/>
  <c r="F65" i="5"/>
  <c r="G65" i="5" s="1"/>
  <c r="O25" i="5"/>
  <c r="N34" i="5"/>
  <c r="S12" i="6"/>
  <c r="P29" i="6"/>
  <c r="F100" i="4" s="1"/>
  <c r="O48" i="5"/>
  <c r="J47" i="5"/>
  <c r="N30" i="5"/>
  <c r="E25" i="5"/>
  <c r="F25" i="5" s="1"/>
  <c r="O38" i="5"/>
  <c r="E10" i="5"/>
  <c r="M13" i="5"/>
  <c r="O45" i="5"/>
  <c r="O29" i="6"/>
  <c r="F99" i="4" s="1"/>
  <c r="Q29" i="6"/>
  <c r="F101" i="4" s="1"/>
  <c r="O10" i="5"/>
  <c r="E45" i="5"/>
  <c r="J9" i="5"/>
  <c r="O30" i="5"/>
  <c r="N25" i="5"/>
  <c r="L29" i="5"/>
  <c r="O13" i="5"/>
  <c r="P21" i="5"/>
  <c r="M48" i="5"/>
  <c r="P25" i="5"/>
  <c r="P30" i="5"/>
  <c r="S8" i="6"/>
  <c r="P48" i="5"/>
  <c r="E13" i="5"/>
  <c r="I29" i="5"/>
  <c r="F38" i="5"/>
  <c r="J38" i="5"/>
  <c r="J24" i="5"/>
  <c r="F24" i="5"/>
  <c r="J20" i="5"/>
  <c r="F20" i="5"/>
  <c r="F44" i="5"/>
  <c r="J44" i="5"/>
  <c r="J18" i="5"/>
  <c r="F18" i="5"/>
  <c r="J11" i="5"/>
  <c r="F11" i="5"/>
  <c r="F30" i="5"/>
  <c r="J30" i="5"/>
  <c r="J14" i="5"/>
  <c r="F14" i="5"/>
  <c r="M43" i="5"/>
  <c r="E41" i="5"/>
  <c r="M11" i="5"/>
  <c r="E36" i="5"/>
  <c r="M44" i="5"/>
  <c r="E49" i="5"/>
  <c r="N22" i="5"/>
  <c r="S27" i="6"/>
  <c r="L42" i="5"/>
  <c r="N18" i="5"/>
  <c r="L31" i="5"/>
  <c r="P65" i="5"/>
  <c r="E28" i="5"/>
  <c r="M18" i="5"/>
  <c r="O28" i="5"/>
  <c r="H48" i="5"/>
  <c r="I42" i="5"/>
  <c r="E46" i="5"/>
  <c r="O41" i="5"/>
  <c r="S17" i="6"/>
  <c r="O11" i="5"/>
  <c r="P20" i="5"/>
  <c r="P46" i="5"/>
  <c r="H47" i="5"/>
  <c r="O34" i="5"/>
  <c r="H25" i="5"/>
  <c r="P28" i="5"/>
  <c r="O18" i="5"/>
  <c r="E43" i="5"/>
  <c r="P38" i="5"/>
  <c r="L24" i="5"/>
  <c r="P18" i="5"/>
  <c r="O24" i="5"/>
  <c r="O20" i="5"/>
  <c r="O46" i="5"/>
  <c r="P34" i="5"/>
  <c r="H31" i="5"/>
  <c r="L47" i="5"/>
  <c r="N24" i="5"/>
  <c r="M65" i="5"/>
  <c r="J37" i="5"/>
  <c r="E22" i="5"/>
  <c r="N36" i="5"/>
  <c r="H36" i="5"/>
  <c r="M20" i="5"/>
  <c r="N13" i="5"/>
  <c r="S13" i="6"/>
  <c r="H20" i="5"/>
  <c r="M24" i="5"/>
  <c r="P24" i="5"/>
  <c r="N11" i="5"/>
  <c r="H43" i="5"/>
  <c r="H37" i="5"/>
  <c r="M38" i="5"/>
  <c r="I74" i="8"/>
  <c r="J74" i="8"/>
  <c r="G74" i="8"/>
  <c r="M242" i="4"/>
  <c r="M74" i="8"/>
  <c r="H242" i="4"/>
  <c r="H74" i="8"/>
  <c r="J248" i="4"/>
  <c r="J262" i="4" s="1"/>
  <c r="D65" i="3" s="1"/>
  <c r="G244" i="4"/>
  <c r="M248" i="4"/>
  <c r="G27" i="3" s="1"/>
  <c r="G29" i="3" s="1"/>
  <c r="I248" i="4"/>
  <c r="I262" i="4" s="1"/>
  <c r="D64" i="3" s="1"/>
  <c r="G243" i="4"/>
  <c r="H248" i="4"/>
  <c r="F248" i="4"/>
  <c r="F27" i="3" s="1"/>
  <c r="G242" i="4"/>
  <c r="F74" i="8"/>
  <c r="K262" i="4"/>
  <c r="L262" i="4"/>
  <c r="S10" i="6"/>
  <c r="S23" i="6"/>
  <c r="S24" i="6"/>
  <c r="S25" i="6"/>
  <c r="S7" i="6"/>
  <c r="S14" i="6"/>
  <c r="S20" i="6"/>
  <c r="S21" i="6"/>
  <c r="S6" i="6"/>
  <c r="S22" i="6"/>
  <c r="S28" i="6"/>
  <c r="N29" i="6"/>
  <c r="F98" i="4" s="1"/>
  <c r="S15" i="6"/>
  <c r="S16" i="6"/>
  <c r="S11" i="6"/>
  <c r="S26" i="6"/>
  <c r="S19" i="6"/>
  <c r="M29" i="6"/>
  <c r="F97" i="4" s="1"/>
  <c r="S18" i="6"/>
  <c r="H262" i="4"/>
  <c r="E54" i="3" s="1"/>
  <c r="F54" i="3" s="1"/>
  <c r="F56" i="3" s="1"/>
  <c r="G56" i="3" s="1"/>
  <c r="E26" i="5"/>
  <c r="O26" i="5"/>
  <c r="M26" i="5"/>
  <c r="N26" i="5"/>
  <c r="P26" i="5"/>
  <c r="F80" i="4"/>
  <c r="H26" i="5"/>
  <c r="M16" i="5"/>
  <c r="O16" i="5"/>
  <c r="D66" i="5"/>
  <c r="E16" i="5"/>
  <c r="N16" i="5"/>
  <c r="M262" i="4"/>
  <c r="F16" i="4"/>
  <c r="F19" i="3" s="1"/>
  <c r="H51" i="7"/>
  <c r="F220" i="4" s="1"/>
  <c r="F227" i="4" s="1"/>
  <c r="F25" i="3" s="1"/>
  <c r="G27" i="5" l="1"/>
  <c r="J42" i="5"/>
  <c r="F48" i="5"/>
  <c r="J31" i="5"/>
  <c r="K15" i="5"/>
  <c r="I31" i="5"/>
  <c r="I33" i="5"/>
  <c r="Q33" i="5" s="1"/>
  <c r="R33" i="5" s="1"/>
  <c r="G31" i="5"/>
  <c r="G12" i="5"/>
  <c r="I12" i="5"/>
  <c r="J12" i="5"/>
  <c r="K27" i="5"/>
  <c r="Q27" i="5" s="1"/>
  <c r="I15" i="5"/>
  <c r="Q15" i="5" s="1"/>
  <c r="R15" i="5" s="1"/>
  <c r="K42" i="5"/>
  <c r="Q42" i="5" s="1"/>
  <c r="R42" i="5" s="1"/>
  <c r="I37" i="5"/>
  <c r="G29" i="5"/>
  <c r="K37" i="5"/>
  <c r="J33" i="5"/>
  <c r="G33" i="5"/>
  <c r="J29" i="5"/>
  <c r="Q29" i="5" s="1"/>
  <c r="K40" i="5"/>
  <c r="F23" i="5"/>
  <c r="K23" i="5" s="1"/>
  <c r="Q35" i="5"/>
  <c r="R35" i="5" s="1"/>
  <c r="G40" i="5"/>
  <c r="Q39" i="5"/>
  <c r="R39" i="5" s="1"/>
  <c r="J25" i="5"/>
  <c r="Q9" i="5"/>
  <c r="R9" i="5" s="1"/>
  <c r="Q12" i="5"/>
  <c r="Q40" i="5"/>
  <c r="Q17" i="5"/>
  <c r="R17" i="5" s="1"/>
  <c r="K34" i="5"/>
  <c r="I34" i="5"/>
  <c r="K32" i="5"/>
  <c r="G32" i="5"/>
  <c r="I32" i="5"/>
  <c r="K47" i="5"/>
  <c r="Q47" i="5" s="1"/>
  <c r="G47" i="5"/>
  <c r="J34" i="5"/>
  <c r="G19" i="5"/>
  <c r="I19" i="5"/>
  <c r="Q19" i="5" s="1"/>
  <c r="F103" i="4"/>
  <c r="L66" i="5"/>
  <c r="F90" i="4" s="1"/>
  <c r="F10" i="5"/>
  <c r="J10" i="5"/>
  <c r="F45" i="5"/>
  <c r="J45" i="5"/>
  <c r="N66" i="5"/>
  <c r="F87" i="4" s="1"/>
  <c r="F13" i="5"/>
  <c r="J13" i="5"/>
  <c r="K25" i="5"/>
  <c r="I25" i="5"/>
  <c r="G25" i="5"/>
  <c r="F21" i="5"/>
  <c r="J21" i="5"/>
  <c r="P66" i="5"/>
  <c r="F89" i="4" s="1"/>
  <c r="K65" i="5"/>
  <c r="I65" i="5"/>
  <c r="J41" i="5"/>
  <c r="F41" i="5"/>
  <c r="G18" i="5"/>
  <c r="K18" i="5"/>
  <c r="I18" i="5"/>
  <c r="O66" i="5"/>
  <c r="F88" i="4" s="1"/>
  <c r="F28" i="5"/>
  <c r="J28" i="5"/>
  <c r="I44" i="5"/>
  <c r="G44" i="5"/>
  <c r="K44" i="5"/>
  <c r="J49" i="5"/>
  <c r="F49" i="5"/>
  <c r="G48" i="5"/>
  <c r="K48" i="5"/>
  <c r="I48" i="5"/>
  <c r="I20" i="5"/>
  <c r="K20" i="5"/>
  <c r="G20" i="5"/>
  <c r="I38" i="5"/>
  <c r="G38" i="5"/>
  <c r="K38" i="5"/>
  <c r="F46" i="5"/>
  <c r="J46" i="5"/>
  <c r="J22" i="5"/>
  <c r="F22" i="5"/>
  <c r="G30" i="5"/>
  <c r="K30" i="5"/>
  <c r="I30" i="5"/>
  <c r="M66" i="5"/>
  <c r="F91" i="4" s="1"/>
  <c r="J43" i="5"/>
  <c r="F43" i="5"/>
  <c r="J36" i="5"/>
  <c r="F36" i="5"/>
  <c r="K11" i="5"/>
  <c r="G11" i="5"/>
  <c r="I11" i="5"/>
  <c r="K24" i="5"/>
  <c r="I24" i="5"/>
  <c r="G24" i="5"/>
  <c r="G14" i="5"/>
  <c r="I14" i="5"/>
  <c r="K14" i="5"/>
  <c r="E64" i="3"/>
  <c r="G248" i="4"/>
  <c r="G262" i="4" s="1"/>
  <c r="E49" i="3" s="1"/>
  <c r="F49" i="3" s="1"/>
  <c r="F51" i="3" s="1"/>
  <c r="G51" i="3" s="1"/>
  <c r="G58" i="3" s="1"/>
  <c r="G61" i="3" s="1"/>
  <c r="S29" i="6"/>
  <c r="H66" i="5"/>
  <c r="F83" i="4" s="1"/>
  <c r="J26" i="5"/>
  <c r="F26" i="5"/>
  <c r="E66" i="5"/>
  <c r="F16" i="5"/>
  <c r="J16" i="5"/>
  <c r="Q31" i="5" l="1"/>
  <c r="R31" i="5" s="1"/>
  <c r="R27" i="5"/>
  <c r="R12" i="5"/>
  <c r="R29" i="5"/>
  <c r="Q37" i="5"/>
  <c r="R37" i="5" s="1"/>
  <c r="G23" i="5"/>
  <c r="I23" i="5"/>
  <c r="Q23" i="5" s="1"/>
  <c r="R23" i="5" s="1"/>
  <c r="R40" i="5"/>
  <c r="Q48" i="5"/>
  <c r="R48" i="5" s="1"/>
  <c r="Q65" i="5"/>
  <c r="R65" i="5" s="1"/>
  <c r="R19" i="5"/>
  <c r="Q34" i="5"/>
  <c r="R34" i="5" s="1"/>
  <c r="Q32" i="5"/>
  <c r="Q25" i="5"/>
  <c r="R32" i="5"/>
  <c r="R25" i="5"/>
  <c r="R47" i="5"/>
  <c r="K21" i="5"/>
  <c r="G21" i="5"/>
  <c r="I21" i="5"/>
  <c r="Q20" i="5"/>
  <c r="R20" i="5" s="1"/>
  <c r="I45" i="5"/>
  <c r="K45" i="5"/>
  <c r="G45" i="5"/>
  <c r="G13" i="5"/>
  <c r="K13" i="5"/>
  <c r="I13" i="5"/>
  <c r="G10" i="5"/>
  <c r="I10" i="5"/>
  <c r="K10" i="5"/>
  <c r="Q11" i="5"/>
  <c r="R11" i="5" s="1"/>
  <c r="Q30" i="5"/>
  <c r="R30" i="5" s="1"/>
  <c r="I49" i="5"/>
  <c r="G49" i="5"/>
  <c r="K49" i="5"/>
  <c r="Q18" i="5"/>
  <c r="R18" i="5" s="1"/>
  <c r="I41" i="5"/>
  <c r="G41" i="5"/>
  <c r="K41" i="5"/>
  <c r="Q14" i="5"/>
  <c r="R14" i="5" s="1"/>
  <c r="Q44" i="5"/>
  <c r="R44" i="5" s="1"/>
  <c r="Q38" i="5"/>
  <c r="R38" i="5" s="1"/>
  <c r="K36" i="5"/>
  <c r="G36" i="5"/>
  <c r="I36" i="5"/>
  <c r="G22" i="5"/>
  <c r="K22" i="5"/>
  <c r="I22" i="5"/>
  <c r="Q22" i="5" s="1"/>
  <c r="G43" i="5"/>
  <c r="I43" i="5"/>
  <c r="K43" i="5"/>
  <c r="Q24" i="5"/>
  <c r="R24" i="5" s="1"/>
  <c r="I46" i="5"/>
  <c r="K46" i="5"/>
  <c r="G46" i="5"/>
  <c r="I28" i="5"/>
  <c r="G28" i="5"/>
  <c r="K28" i="5"/>
  <c r="F58" i="3"/>
  <c r="F61" i="3" s="1"/>
  <c r="K26" i="5"/>
  <c r="G26" i="5"/>
  <c r="I26" i="5"/>
  <c r="J66" i="5"/>
  <c r="F85" i="4" s="1"/>
  <c r="I16" i="5"/>
  <c r="K16" i="5"/>
  <c r="G16" i="5"/>
  <c r="F66" i="5"/>
  <c r="Q26" i="5" l="1"/>
  <c r="R26" i="5" s="1"/>
  <c r="Q36" i="5"/>
  <c r="R36" i="5" s="1"/>
  <c r="Q49" i="5"/>
  <c r="R49" i="5" s="1"/>
  <c r="Q21" i="5"/>
  <c r="R21" i="5" s="1"/>
  <c r="Q45" i="5"/>
  <c r="R45" i="5" s="1"/>
  <c r="Q41" i="5"/>
  <c r="R41" i="5" s="1"/>
  <c r="Q10" i="5"/>
  <c r="R10" i="5" s="1"/>
  <c r="Q43" i="5"/>
  <c r="R43" i="5" s="1"/>
  <c r="Q13" i="5"/>
  <c r="R13" i="5" s="1"/>
  <c r="G66" i="5"/>
  <c r="Q46" i="5"/>
  <c r="R46" i="5" s="1"/>
  <c r="K66" i="5"/>
  <c r="F86" i="4" s="1"/>
  <c r="Q28" i="5"/>
  <c r="R28" i="5" s="1"/>
  <c r="R22" i="5"/>
  <c r="I66" i="5"/>
  <c r="F84" i="4" s="1"/>
  <c r="Q16" i="5"/>
  <c r="F92" i="4" l="1"/>
  <c r="K91" i="4" s="1"/>
  <c r="K92" i="4" s="1"/>
  <c r="Q66" i="5"/>
  <c r="R16" i="5"/>
  <c r="R66" i="5" s="1"/>
  <c r="D106" i="4"/>
  <c r="F106" i="4" s="1"/>
  <c r="F124" i="4" s="1"/>
  <c r="F21" i="3" l="1"/>
  <c r="F29" i="3" s="1"/>
  <c r="F262" i="4"/>
  <c r="E30" i="3" l="1"/>
  <c r="F30" i="3"/>
  <c r="G30" i="3" s="1"/>
  <c r="G31" i="3" s="1"/>
  <c r="G62" i="3" s="1"/>
  <c r="F31" i="3" l="1"/>
  <c r="C50" i="3" s="1"/>
  <c r="C44" i="3" l="1"/>
  <c r="C48" i="3"/>
  <c r="E48" i="3" s="1"/>
  <c r="F52" i="3" s="1"/>
  <c r="C35" i="3"/>
  <c r="C45" i="3"/>
  <c r="C54" i="3"/>
  <c r="C36" i="3"/>
  <c r="C42" i="3"/>
  <c r="C40" i="3"/>
  <c r="C43" i="3"/>
  <c r="C49" i="3"/>
  <c r="C51" i="3" s="1"/>
  <c r="C37" i="3"/>
  <c r="C38" i="3"/>
  <c r="C55" i="3"/>
  <c r="C39" i="3"/>
  <c r="C41" i="3"/>
  <c r="F62" i="3"/>
  <c r="C46" i="3" l="1"/>
  <c r="C56" i="3"/>
  <c r="C58" i="3" s="1"/>
  <c r="C61" i="3" l="1"/>
</calcChain>
</file>

<file path=xl/comments1.xml><?xml version="1.0" encoding="utf-8"?>
<comments xmlns="http://schemas.openxmlformats.org/spreadsheetml/2006/main">
  <authors>
    <author>Autor</author>
  </authors>
  <commentList>
    <comment ref="C7" authorId="0" shapeId="0">
      <text>
        <r>
          <rPr>
            <b/>
            <sz val="24"/>
            <color rgb="FF000000"/>
            <rFont val="Tahoma"/>
            <family val="2"/>
          </rPr>
          <t>zum Beispiel: 6.650/2006</t>
        </r>
      </text>
    </comment>
    <comment ref="D7" authorId="0" shapeId="0">
      <text>
        <r>
          <rPr>
            <b/>
            <sz val="24"/>
            <color rgb="FF000000"/>
            <rFont val="Tahoma"/>
            <family val="2"/>
          </rPr>
          <t>z. B: Panasonic AG-HPX500</t>
        </r>
        <r>
          <rPr>
            <b/>
            <sz val="10"/>
            <color rgb="FF000000"/>
            <rFont val="Tahoma"/>
            <family val="2"/>
          </rPr>
          <t xml:space="preserve">
</t>
        </r>
      </text>
    </comment>
    <comment ref="D8" authorId="0" shapeId="0">
      <text>
        <r>
          <rPr>
            <b/>
            <sz val="24"/>
            <color rgb="FF000000"/>
            <rFont val="Tahoma"/>
            <family val="2"/>
          </rPr>
          <t>z. B: Fostex UR-2 Stereo</t>
        </r>
        <r>
          <rPr>
            <b/>
            <sz val="10"/>
            <color rgb="FF000000"/>
            <rFont val="Tahoma"/>
            <family val="2"/>
          </rPr>
          <t xml:space="preserve">
</t>
        </r>
      </text>
    </comment>
  </commentList>
</comments>
</file>

<file path=xl/sharedStrings.xml><?xml version="1.0" encoding="utf-8"?>
<sst xmlns="http://schemas.openxmlformats.org/spreadsheetml/2006/main" count="1633" uniqueCount="1044">
  <si>
    <t xml:space="preserve">Als EL können nur Kosten gelten, die auch in der Kalkulation vorkommen. </t>
  </si>
  <si>
    <t>Spielfilm</t>
  </si>
  <si>
    <t>Produktionsleitung</t>
  </si>
  <si>
    <t>Regie</t>
  </si>
  <si>
    <t>Kamera</t>
  </si>
  <si>
    <t>Schnitt</t>
  </si>
  <si>
    <t>Aufnahmeformat</t>
  </si>
  <si>
    <t>Nettokaufpreis
u.  Kaufjahr</t>
  </si>
  <si>
    <t>Gerätetyp</t>
  </si>
  <si>
    <t>Miete</t>
  </si>
  <si>
    <t>Tongerät</t>
  </si>
  <si>
    <t>Schnittsystem</t>
  </si>
  <si>
    <t>Abrechnung</t>
  </si>
  <si>
    <t>Anteil %</t>
  </si>
  <si>
    <t>Anzahl</t>
  </si>
  <si>
    <t xml:space="preserve">Einzelpreis </t>
  </si>
  <si>
    <t xml:space="preserve">EL </t>
  </si>
  <si>
    <t>RST</t>
  </si>
  <si>
    <t>FBE</t>
  </si>
  <si>
    <t>Fotomaterial/Kopien</t>
  </si>
  <si>
    <t>Einzelpreis</t>
  </si>
  <si>
    <t>Pauschale</t>
  </si>
  <si>
    <t>EL</t>
  </si>
  <si>
    <t xml:space="preserve"> RST</t>
  </si>
  <si>
    <t>Gagen</t>
  </si>
  <si>
    <t>Wochen</t>
  </si>
  <si>
    <t>Herstellungsleitung Dok</t>
  </si>
  <si>
    <t>Produktionsassistenz</t>
  </si>
  <si>
    <t>Produktionssekretariat</t>
  </si>
  <si>
    <t>Aufnahmeleitung Dok</t>
  </si>
  <si>
    <t>Regieassistenz</t>
  </si>
  <si>
    <t>Script/Continuity</t>
  </si>
  <si>
    <t>Kameraassistenz Dok</t>
  </si>
  <si>
    <t>Digital Image Technik</t>
  </si>
  <si>
    <t>Data Wrangler</t>
  </si>
  <si>
    <t>Tonassistenz</t>
  </si>
  <si>
    <t>Schnitt-Assistenz</t>
  </si>
  <si>
    <t>Tonschnitt</t>
  </si>
  <si>
    <t>Sound Design</t>
  </si>
  <si>
    <t>Maskenhilfe</t>
  </si>
  <si>
    <t>Garderobe</t>
  </si>
  <si>
    <t>Beleuchter 1</t>
  </si>
  <si>
    <t>Beleuchter 2</t>
  </si>
  <si>
    <t>Beleuchter 3</t>
  </si>
  <si>
    <t>Drehbühne</t>
  </si>
  <si>
    <t>Drehbühnenhilfe</t>
  </si>
  <si>
    <t>Filmaushilfskraft</t>
  </si>
  <si>
    <t>Postproduktion</t>
  </si>
  <si>
    <t>Filmgeschäftsführung</t>
  </si>
  <si>
    <t>SV - SZ</t>
  </si>
  <si>
    <t>Lohnkosten Abrechnung</t>
  </si>
  <si>
    <t>SV UEL SZ</t>
  </si>
  <si>
    <t>Finanzamt</t>
  </si>
  <si>
    <t>DB</t>
  </si>
  <si>
    <t>Krankenkasse</t>
  </si>
  <si>
    <t>DZ</t>
  </si>
  <si>
    <t>Kommunal</t>
  </si>
  <si>
    <t>KST</t>
  </si>
  <si>
    <t>U-Bahn</t>
  </si>
  <si>
    <t>Nettogage</t>
  </si>
  <si>
    <t>Miete/Kosten</t>
  </si>
  <si>
    <t>Stativ</t>
  </si>
  <si>
    <t>Objektive</t>
  </si>
  <si>
    <t>Filter</t>
  </si>
  <si>
    <t>Kompendium</t>
  </si>
  <si>
    <t>Monitor</t>
  </si>
  <si>
    <t>Material</t>
  </si>
  <si>
    <t>Tonequipment</t>
  </si>
  <si>
    <t xml:space="preserve">Aufnahmegerät </t>
  </si>
  <si>
    <t>Mikrofon</t>
  </si>
  <si>
    <t>Tonangel</t>
  </si>
  <si>
    <t>Tonmischer</t>
  </si>
  <si>
    <t xml:space="preserve">Lichtequipment  </t>
  </si>
  <si>
    <t>Folien</t>
  </si>
  <si>
    <t>Bühne</t>
  </si>
  <si>
    <t xml:space="preserve"> </t>
  </si>
  <si>
    <t>Dolly / Kran</t>
  </si>
  <si>
    <t>Schienen</t>
  </si>
  <si>
    <t>netto à</t>
  </si>
  <si>
    <t>Baumaterial Kauf</t>
  </si>
  <si>
    <t>Baumaterial Miete</t>
  </si>
  <si>
    <t>Requisiten Kauf</t>
  </si>
  <si>
    <t>Requisiten Miete</t>
  </si>
  <si>
    <t>Kostüm Miete</t>
  </si>
  <si>
    <t>Schminkmaterial</t>
  </si>
  <si>
    <t>Pyrotechnik / SFX</t>
  </si>
  <si>
    <t>Tage</t>
  </si>
  <si>
    <t>Kosten</t>
  </si>
  <si>
    <t xml:space="preserve">Schneideraum </t>
  </si>
  <si>
    <t xml:space="preserve">Tonschnitt  </t>
  </si>
  <si>
    <t>Tonstudio</t>
  </si>
  <si>
    <t>Wochen/Tage</t>
  </si>
  <si>
    <t>à</t>
  </si>
  <si>
    <t>Sprachaufnahmen</t>
  </si>
  <si>
    <t>Geräuschaufnahmen</t>
  </si>
  <si>
    <t>GeräuschemacherIn</t>
  </si>
  <si>
    <t>Musikaufnahmen</t>
  </si>
  <si>
    <t>Vormischung</t>
  </si>
  <si>
    <t>Mischung</t>
  </si>
  <si>
    <t>TV - Mischung</t>
  </si>
  <si>
    <t>Konvertierungen 24 fps/25 fps</t>
  </si>
  <si>
    <t>IT Band</t>
  </si>
  <si>
    <t>Backup Harddisk</t>
  </si>
  <si>
    <t>Titelerstellung</t>
  </si>
  <si>
    <t>Encoding</t>
  </si>
  <si>
    <t>Authoring</t>
  </si>
  <si>
    <t>Scan</t>
  </si>
  <si>
    <r>
      <t xml:space="preserve">Datensicherung LTO </t>
    </r>
    <r>
      <rPr>
        <b/>
        <i/>
        <u/>
        <sz val="8"/>
        <rFont val="Arial"/>
        <family val="2"/>
      </rPr>
      <t/>
    </r>
  </si>
  <si>
    <t>Festplatten für Schnitt</t>
  </si>
  <si>
    <t>Ausfallversicherung</t>
  </si>
  <si>
    <t>Negativversicherung</t>
  </si>
  <si>
    <t>Geräteversicherung</t>
  </si>
  <si>
    <t>Verpflegung Team</t>
  </si>
  <si>
    <t>Büromaterial</t>
  </si>
  <si>
    <t>Kopierkosten Drehbuch</t>
  </si>
  <si>
    <t>Brutto Gehalt</t>
  </si>
  <si>
    <t>SZ</t>
  </si>
  <si>
    <t>UEL</t>
  </si>
  <si>
    <t>SV - UEL</t>
  </si>
  <si>
    <t>UEL SZ</t>
  </si>
  <si>
    <t>MV</t>
  </si>
  <si>
    <t>Prozent</t>
  </si>
  <si>
    <t>Summe</t>
  </si>
  <si>
    <t>UEL-lfd</t>
  </si>
  <si>
    <t>Kst</t>
  </si>
  <si>
    <t>SUMME LNK</t>
  </si>
  <si>
    <t>Abrechung</t>
  </si>
  <si>
    <t>Absperrhilfen</t>
  </si>
  <si>
    <t>16mm</t>
  </si>
  <si>
    <t>35mm/25B/s</t>
  </si>
  <si>
    <t>35mm/24B/s</t>
  </si>
  <si>
    <t>Meter</t>
  </si>
  <si>
    <t>Rohmaterial 16 mm (122)</t>
  </si>
  <si>
    <t>Rohmaterial 35 mm (305)</t>
  </si>
  <si>
    <t>Rohmaterial 35 mm (122)</t>
  </si>
  <si>
    <t>Rohmaterial   8 mm (15)</t>
  </si>
  <si>
    <t>Bandlänge</t>
  </si>
  <si>
    <t>System /  z.B. XDCAM</t>
  </si>
  <si>
    <t>Filmmuster 16mm</t>
  </si>
  <si>
    <t>Filmmuster 35mm</t>
  </si>
  <si>
    <t>Einrichten / Keycode</t>
  </si>
  <si>
    <t>Abtastung</t>
  </si>
  <si>
    <t>Negativschnitt AB</t>
  </si>
  <si>
    <t>Zuschlag Keycode</t>
  </si>
  <si>
    <t>Start/Ende Band</t>
  </si>
  <si>
    <t>Trickarbeiten/Titel</t>
  </si>
  <si>
    <t>Negativschnitt</t>
  </si>
  <si>
    <t>Kopienerstellung</t>
  </si>
  <si>
    <t>Lichtton</t>
  </si>
  <si>
    <t>Korrekturkopie</t>
  </si>
  <si>
    <t>KM</t>
  </si>
  <si>
    <t>je Einheit</t>
  </si>
  <si>
    <t>Personen</t>
  </si>
  <si>
    <t>ohne MwSt</t>
  </si>
  <si>
    <t>Tage/Wochen</t>
  </si>
  <si>
    <t>Frachten, Rollgelder</t>
  </si>
  <si>
    <t>Taxi</t>
  </si>
  <si>
    <t>Wochengage</t>
  </si>
  <si>
    <t>Herstellungsleitung Spielfilm</t>
  </si>
  <si>
    <t>Synchronregie</t>
  </si>
  <si>
    <t>Teamassistenz (ENG Team)</t>
  </si>
  <si>
    <t>Produktionskoordination</t>
  </si>
  <si>
    <t>Postproduktionskoordination</t>
  </si>
  <si>
    <t>Digital Image Technican (DIT)</t>
  </si>
  <si>
    <t>Schnittassistenz</t>
  </si>
  <si>
    <t>Außenrequisite</t>
  </si>
  <si>
    <t>Innenrequisite</t>
  </si>
  <si>
    <t>Kostümbild</t>
  </si>
  <si>
    <t>Kostümbildassistenz</t>
  </si>
  <si>
    <t>Maskenbild, Frisur</t>
  </si>
  <si>
    <t>Garderobe-, Maskenbild- und Requisitehilfe</t>
  </si>
  <si>
    <t>Ton II</t>
  </si>
  <si>
    <t>Filmarchitektur (Szenenbild)</t>
  </si>
  <si>
    <t>Bühne, Licht</t>
  </si>
  <si>
    <t>Produktionsfahrer</t>
  </si>
  <si>
    <t>Werkstattprojekt (§ 19 KV)</t>
  </si>
  <si>
    <t>Kontinent</t>
  </si>
  <si>
    <t>Land</t>
  </si>
  <si>
    <t>Tagesdiätensatz</t>
  </si>
  <si>
    <t>Nächtigung pauschal</t>
  </si>
  <si>
    <t>EUROPA</t>
  </si>
  <si>
    <t>Albanien</t>
  </si>
  <si>
    <t>27,90</t>
  </si>
  <si>
    <t>20,90</t>
  </si>
  <si>
    <t>Belarus</t>
  </si>
  <si>
    <t>36,80</t>
  </si>
  <si>
    <t>31,00</t>
  </si>
  <si>
    <t>Belgien</t>
  </si>
  <si>
    <t>35,30</t>
  </si>
  <si>
    <t>22,70</t>
  </si>
  <si>
    <t>Belgien: Brüssel</t>
  </si>
  <si>
    <t>41,40</t>
  </si>
  <si>
    <t>32,00</t>
  </si>
  <si>
    <t>Bosnien-Herzegowina</t>
  </si>
  <si>
    <t>23,30</t>
  </si>
  <si>
    <t>Bulgarien</t>
  </si>
  <si>
    <t>Dänemark</t>
  </si>
  <si>
    <t>Deutschland</t>
  </si>
  <si>
    <t>Deutschland: Grenzorte</t>
  </si>
  <si>
    <t>30,70</t>
  </si>
  <si>
    <t>18,10</t>
  </si>
  <si>
    <t>Estland</t>
  </si>
  <si>
    <t>Finnland</t>
  </si>
  <si>
    <t>Frankreich (Monaco)</t>
  </si>
  <si>
    <t>32,70</t>
  </si>
  <si>
    <t>24,00</t>
  </si>
  <si>
    <t>Frankreich: Paris/Straßburg</t>
  </si>
  <si>
    <t>35,80</t>
  </si>
  <si>
    <t>Griechenland</t>
  </si>
  <si>
    <t>28,60</t>
  </si>
  <si>
    <t>Großbritannien/Nordirland</t>
  </si>
  <si>
    <t>36,40</t>
  </si>
  <si>
    <t>Großbritannien: London</t>
  </si>
  <si>
    <t>Irland</t>
  </si>
  <si>
    <t>33,10</t>
  </si>
  <si>
    <t>Island</t>
  </si>
  <si>
    <t>37,90</t>
  </si>
  <si>
    <t>31,40</t>
  </si>
  <si>
    <t>Italien</t>
  </si>
  <si>
    <t>Italien: Rom/Mailand</t>
  </si>
  <si>
    <t>40,60</t>
  </si>
  <si>
    <t>Italien: Grenzorte</t>
  </si>
  <si>
    <t>Jugoslawien</t>
  </si>
  <si>
    <t>Kroatien</t>
  </si>
  <si>
    <t>Lettland</t>
  </si>
  <si>
    <t>Liechtenstein</t>
  </si>
  <si>
    <t>Litauen</t>
  </si>
  <si>
    <t>Luxemburg</t>
  </si>
  <si>
    <t>Malta</t>
  </si>
  <si>
    <t>30,10</t>
  </si>
  <si>
    <t>Moldau</t>
  </si>
  <si>
    <t>Niederlande</t>
  </si>
  <si>
    <t>Norwegen</t>
  </si>
  <si>
    <t>42,90</t>
  </si>
  <si>
    <t>Österreich</t>
  </si>
  <si>
    <t>15,00</t>
  </si>
  <si>
    <t>Ortsgebiet</t>
  </si>
  <si>
    <t>Polen</t>
  </si>
  <si>
    <t>25,10</t>
  </si>
  <si>
    <t>Portugal</t>
  </si>
  <si>
    <t>Rumänien</t>
  </si>
  <si>
    <t>27,30</t>
  </si>
  <si>
    <t>Russische Föderation</t>
  </si>
  <si>
    <t>Russ. Föderation: Moskau</t>
  </si>
  <si>
    <t>Schweden</t>
  </si>
  <si>
    <t>Schweiz</t>
  </si>
  <si>
    <t>Schweiz: Grenzorte</t>
  </si>
  <si>
    <t>Slowakei</t>
  </si>
  <si>
    <t>15,90</t>
  </si>
  <si>
    <t>Slowakei: Preßburg</t>
  </si>
  <si>
    <t>24,40</t>
  </si>
  <si>
    <t>Slowenien</t>
  </si>
  <si>
    <t>Slowenien: Grenzorte</t>
  </si>
  <si>
    <t>Spanien</t>
  </si>
  <si>
    <t>34,20</t>
  </si>
  <si>
    <t>30,50</t>
  </si>
  <si>
    <t>Tschechien</t>
  </si>
  <si>
    <t>Tschechien: Grenzorte</t>
  </si>
  <si>
    <t>Türkei</t>
  </si>
  <si>
    <t>Ukraine</t>
  </si>
  <si>
    <t>Ungarn</t>
  </si>
  <si>
    <t>26,60</t>
  </si>
  <si>
    <t>Ungarn: Budapest</t>
  </si>
  <si>
    <t>Ungarn: Grenzorte</t>
  </si>
  <si>
    <t>Zypern</t>
  </si>
  <si>
    <t>AFRIKA</t>
  </si>
  <si>
    <t>Ägypten</t>
  </si>
  <si>
    <t>Algerien</t>
  </si>
  <si>
    <t>27,00</t>
  </si>
  <si>
    <t>Angola</t>
  </si>
  <si>
    <t>43,60</t>
  </si>
  <si>
    <t>Äthiopien</t>
  </si>
  <si>
    <t>Benin</t>
  </si>
  <si>
    <t>36,20</t>
  </si>
  <si>
    <t>Burkina Faso</t>
  </si>
  <si>
    <t>39,20</t>
  </si>
  <si>
    <t>21,10</t>
  </si>
  <si>
    <t>Burundi</t>
  </si>
  <si>
    <t>Côte d'Ivoire</t>
  </si>
  <si>
    <t>Demokratische Rep. Kongo</t>
  </si>
  <si>
    <t>47,30</t>
  </si>
  <si>
    <t>Dschibuti</t>
  </si>
  <si>
    <t>45,80</t>
  </si>
  <si>
    <t>Gabun</t>
  </si>
  <si>
    <t>39,90</t>
  </si>
  <si>
    <t>Gambia</t>
  </si>
  <si>
    <t>Ghana</t>
  </si>
  <si>
    <t>Guinea</t>
  </si>
  <si>
    <t>Kamerun</t>
  </si>
  <si>
    <t>25,30</t>
  </si>
  <si>
    <t>Kap Verde</t>
  </si>
  <si>
    <t>19,60</t>
  </si>
  <si>
    <t>Kenia</t>
  </si>
  <si>
    <t>34,90</t>
  </si>
  <si>
    <t>Liberia</t>
  </si>
  <si>
    <t>Libyen</t>
  </si>
  <si>
    <t>Madagaskar</t>
  </si>
  <si>
    <t>Malawi</t>
  </si>
  <si>
    <t>Mali</t>
  </si>
  <si>
    <t>31,20</t>
  </si>
  <si>
    <t>Marokko</t>
  </si>
  <si>
    <t>21,80</t>
  </si>
  <si>
    <t>Mauretanien</t>
  </si>
  <si>
    <t>33,80</t>
  </si>
  <si>
    <t>Mauritius</t>
  </si>
  <si>
    <t>Mosambik</t>
  </si>
  <si>
    <t>Namibia</t>
  </si>
  <si>
    <t>34,00</t>
  </si>
  <si>
    <t>Niger</t>
  </si>
  <si>
    <t>Nigeria</t>
  </si>
  <si>
    <t>Republik Kongo</t>
  </si>
  <si>
    <t>26,80</t>
  </si>
  <si>
    <t>Ruanda</t>
  </si>
  <si>
    <t>Sambia</t>
  </si>
  <si>
    <t>37,10</t>
  </si>
  <si>
    <t>Senegal</t>
  </si>
  <si>
    <t>49,30</t>
  </si>
  <si>
    <t>Seychellen</t>
  </si>
  <si>
    <t>Sierra Leone</t>
  </si>
  <si>
    <t>Simbabwe</t>
  </si>
  <si>
    <t>Somalia</t>
  </si>
  <si>
    <t>29,00</t>
  </si>
  <si>
    <t>Südafrika</t>
  </si>
  <si>
    <t>Sudan</t>
  </si>
  <si>
    <t>Tansania</t>
  </si>
  <si>
    <t>Togo</t>
  </si>
  <si>
    <t>Tschad</t>
  </si>
  <si>
    <t>Tunesien</t>
  </si>
  <si>
    <t>29,20</t>
  </si>
  <si>
    <t>Uganda</t>
  </si>
  <si>
    <t>Zentralafrik. Republik</t>
  </si>
  <si>
    <t>AMERIKA</t>
  </si>
  <si>
    <t>Argentinien</t>
  </si>
  <si>
    <t>Bahamas</t>
  </si>
  <si>
    <t>48,00</t>
  </si>
  <si>
    <t>Barbados</t>
  </si>
  <si>
    <t>51,00</t>
  </si>
  <si>
    <t>Bolivien</t>
  </si>
  <si>
    <t>Brasilien</t>
  </si>
  <si>
    <t>Chile</t>
  </si>
  <si>
    <t>37,50</t>
  </si>
  <si>
    <t>Costa Rica</t>
  </si>
  <si>
    <t>31,80</t>
  </si>
  <si>
    <t>Dominikanische Rep.</t>
  </si>
  <si>
    <t>Ecuador</t>
  </si>
  <si>
    <t>21,60</t>
  </si>
  <si>
    <t>El Salvador</t>
  </si>
  <si>
    <t>26,20</t>
  </si>
  <si>
    <t>Guatemala</t>
  </si>
  <si>
    <t>Guyana</t>
  </si>
  <si>
    <t>Haiti</t>
  </si>
  <si>
    <t>27,70</t>
  </si>
  <si>
    <t>Honduras</t>
  </si>
  <si>
    <t>Jamaika</t>
  </si>
  <si>
    <t>47,10</t>
  </si>
  <si>
    <t>Kanada</t>
  </si>
  <si>
    <t>41,00</t>
  </si>
  <si>
    <t>Kolumbien</t>
  </si>
  <si>
    <t>35,10</t>
  </si>
  <si>
    <t>Kuba</t>
  </si>
  <si>
    <t>54,10</t>
  </si>
  <si>
    <t>Mexiko</t>
  </si>
  <si>
    <t>Nicaragua</t>
  </si>
  <si>
    <t>Niederländ. Antillen</t>
  </si>
  <si>
    <t>Panama</t>
  </si>
  <si>
    <t>Paraguay</t>
  </si>
  <si>
    <t>Peru</t>
  </si>
  <si>
    <t>Suriname</t>
  </si>
  <si>
    <t>Trinidad, Tobago</t>
  </si>
  <si>
    <t>Uruguay</t>
  </si>
  <si>
    <t>USA</t>
  </si>
  <si>
    <t>52,30</t>
  </si>
  <si>
    <t>USA:New York/Washington</t>
  </si>
  <si>
    <t>65,40</t>
  </si>
  <si>
    <t>Venezuela</t>
  </si>
  <si>
    <t>AUSTRALIEN</t>
  </si>
  <si>
    <t>Australien</t>
  </si>
  <si>
    <t>Neuseeland</t>
  </si>
  <si>
    <t>32,50</t>
  </si>
  <si>
    <t>ASIEN</t>
  </si>
  <si>
    <t>Afghanistan</t>
  </si>
  <si>
    <t>Armenien</t>
  </si>
  <si>
    <t>Aserbaidschan</t>
  </si>
  <si>
    <t>Bahrein</t>
  </si>
  <si>
    <t>Bangladesch</t>
  </si>
  <si>
    <t>Brunei</t>
  </si>
  <si>
    <t>42,10</t>
  </si>
  <si>
    <t>China</t>
  </si>
  <si>
    <t>Georgien</t>
  </si>
  <si>
    <t>Hongkong</t>
  </si>
  <si>
    <t>46,40</t>
  </si>
  <si>
    <t>Indien</t>
  </si>
  <si>
    <t>Indonesien</t>
  </si>
  <si>
    <t>Irak</t>
  </si>
  <si>
    <t>Iran</t>
  </si>
  <si>
    <t>Israel</t>
  </si>
  <si>
    <t>Japan</t>
  </si>
  <si>
    <t>65,60</t>
  </si>
  <si>
    <t>Jemen</t>
  </si>
  <si>
    <t>Jordanien</t>
  </si>
  <si>
    <t>Kambodscha</t>
  </si>
  <si>
    <t>Kasachstan</t>
  </si>
  <si>
    <t>Katar</t>
  </si>
  <si>
    <t>Kirgisistan</t>
  </si>
  <si>
    <t>Korea, Dem. Volksrepublik</t>
  </si>
  <si>
    <t>Korea, Republik</t>
  </si>
  <si>
    <t>45,30</t>
  </si>
  <si>
    <t>Kuwait</t>
  </si>
  <si>
    <t>Laos</t>
  </si>
  <si>
    <t>Libanon</t>
  </si>
  <si>
    <t>Malaysia</t>
  </si>
  <si>
    <t>45,10</t>
  </si>
  <si>
    <t>Mongolei</t>
  </si>
  <si>
    <t>29,40</t>
  </si>
  <si>
    <t>Myanmar</t>
  </si>
  <si>
    <t>Nepal</t>
  </si>
  <si>
    <t>Oman</t>
  </si>
  <si>
    <t>Pakistan</t>
  </si>
  <si>
    <t>Philippinen</t>
  </si>
  <si>
    <t>Saudi-Arabien</t>
  </si>
  <si>
    <t>Singapur</t>
  </si>
  <si>
    <t>44,70</t>
  </si>
  <si>
    <t>Sri Lanka</t>
  </si>
  <si>
    <t>Syrien</t>
  </si>
  <si>
    <t>Tadschikistan</t>
  </si>
  <si>
    <t>Taiwan</t>
  </si>
  <si>
    <t>Thailand</t>
  </si>
  <si>
    <t>Turkmenistan</t>
  </si>
  <si>
    <t>Usbekistan</t>
  </si>
  <si>
    <t>Ver. Arabische Emirate</t>
  </si>
  <si>
    <t>Vietnam</t>
  </si>
  <si>
    <t>Dokumentarfilm</t>
  </si>
  <si>
    <t>DREHORTE</t>
  </si>
  <si>
    <t>IBAN</t>
  </si>
  <si>
    <t>BLZ</t>
  </si>
  <si>
    <t>Name des Kontoinhabers</t>
  </si>
  <si>
    <t>Firmenbuchnummer</t>
  </si>
  <si>
    <t>Vereinsregisterauszugsnummer</t>
  </si>
  <si>
    <t>BMKÖS - Projektentwicklung</t>
  </si>
  <si>
    <t>BMKÖS - Herstellung</t>
  </si>
  <si>
    <r>
      <rPr>
        <b/>
        <sz val="12"/>
        <color rgb="FF0000FF"/>
        <rFont val="Calibri"/>
        <family val="2"/>
        <scheme val="minor"/>
      </rPr>
      <t>Netto</t>
    </r>
    <r>
      <rPr>
        <b/>
        <sz val="12"/>
        <rFont val="Calibri"/>
        <family val="2"/>
        <scheme val="minor"/>
      </rPr>
      <t>-Herstellungskosten</t>
    </r>
  </si>
  <si>
    <t>STAB</t>
  </si>
  <si>
    <t>Formale Kriterien</t>
  </si>
  <si>
    <t>• Unvollständige Anträge können nicht bearbeitet werden.</t>
  </si>
  <si>
    <t>Die aktuellen Richtlinien des Bundesministeriums für Kunst, Kultur, öffentlichen Dienst und Sport zur Filmförderung sind integrierender Bestandteil jedes Förderungsantrages.</t>
  </si>
  <si>
    <t>10. Stabliste</t>
  </si>
  <si>
    <t>11. Besetzungsliste</t>
  </si>
  <si>
    <t>Es empfiehlt sich, die Unterlagen so zeitgerecht vor diesen Terminen zu übermitteln, dass etwaige Mängel von der:von dem Antragsteller:in rechtzeitig behoben werden können.</t>
  </si>
  <si>
    <t>Vor Antragstellung entstandene Kosten können nicht anerkannt werden.</t>
  </si>
  <si>
    <t>Zu den Empfehlungskriterien im Rahmen der Beiratsbegutachtung zählen u.a. der Genderaspekt, die Berücksichtigung von Maßnahmen im Bereich Fair Pay sowie die Berücksichtigung der Diversität der Beteiligten.</t>
  </si>
  <si>
    <t>Der Nachweis der widmungsgemäßen Verwendung der Förderung erfolgt nach den Bestimmungen in Punkt 8 der Richtlinien für die Gewährung von Förderungen nach dem Kunstförderungsgesetz durch das Bundesministerium für Kunst, Kultur, öffentlichen Dienst und Sport.</t>
  </si>
  <si>
    <t>Concordiaplatz 2, 1010 Wien</t>
  </si>
  <si>
    <t>• Durch die Förderung der Projektentwicklung entsteht kein Rechtsanspruch auf Förderungen des Filmvorhabens in weiteren Produktionsphasen.</t>
  </si>
  <si>
    <t>Bundesministerium für Kunst, Kultur, öffentlichen Dienst und Sport</t>
  </si>
  <si>
    <t>Rückstellungen (RST)</t>
  </si>
  <si>
    <t>Dreh-
verhältnis</t>
  </si>
  <si>
    <t>Vor- u. Zuname u. Funktion</t>
  </si>
  <si>
    <t>GREEN
FILMING
Kosten-
einsparung</t>
  </si>
  <si>
    <t>Summe Fahrtkosten</t>
  </si>
  <si>
    <t>Summe Tages- und Übernachtungsgelder</t>
  </si>
  <si>
    <t>Summe Beförderungs- und Transportkosten</t>
  </si>
  <si>
    <t>GREEN FILMING Kosteneinsparung</t>
  </si>
  <si>
    <t>Summe Lohnnebenkosten Schauspieler</t>
  </si>
  <si>
    <t>Befüllung nur, wenn zutreffend</t>
  </si>
  <si>
    <t>DIÄTEN</t>
  </si>
  <si>
    <t>Vor- u. Zuname Fahrer/Firmenname</t>
  </si>
  <si>
    <t>Tages- und Übernachtungsgelder DETAIL</t>
  </si>
  <si>
    <t>Beförderungs- u. Transportkosten DETAIL</t>
  </si>
  <si>
    <t>Fahrtkosten Auto/Flug/Bahn DETAIL</t>
  </si>
  <si>
    <t>U-Bahn-Abgabe</t>
  </si>
  <si>
    <t>MV-Beitrag</t>
  </si>
  <si>
    <r>
      <rPr>
        <b/>
        <u/>
        <sz val="10"/>
        <color rgb="FF0000FF"/>
        <rFont val="Calibri"/>
        <family val="2"/>
        <scheme val="minor"/>
      </rPr>
      <t>schriftlich zugesagte</t>
    </r>
    <r>
      <rPr>
        <b/>
        <sz val="10"/>
        <rFont val="Calibri"/>
        <family val="2"/>
        <scheme val="minor"/>
      </rPr>
      <t xml:space="preserve"> Förderungen</t>
    </r>
  </si>
  <si>
    <r>
      <rPr>
        <b/>
        <u/>
        <sz val="10"/>
        <rFont val="Calibri"/>
        <family val="2"/>
        <scheme val="minor"/>
      </rPr>
      <t xml:space="preserve">beantragte u. noch zu beantragende </t>
    </r>
    <r>
      <rPr>
        <b/>
        <sz val="10"/>
        <rFont val="Calibri"/>
        <family val="2"/>
        <scheme val="minor"/>
      </rPr>
      <t xml:space="preserve">
Förderungen</t>
    </r>
  </si>
  <si>
    <t>Netto-
summe</t>
  </si>
  <si>
    <t>Preis
pro Meter</t>
  </si>
  <si>
    <t>Anzahl
Rollen</t>
  </si>
  <si>
    <t>Konfektion
Meter pro Rolle</t>
  </si>
  <si>
    <t>Preis
pro Einheit</t>
  </si>
  <si>
    <t>Bandlänge
pro Min.</t>
  </si>
  <si>
    <t>Länge
Minuten</t>
  </si>
  <si>
    <t>Gage/Tag</t>
  </si>
  <si>
    <t>Summe Herstellungs- bzw. Projektentwicklungskosten</t>
  </si>
  <si>
    <t>Anzahl / Min</t>
  </si>
  <si>
    <t>LOHNNEBENKOSTEN (LNK)</t>
  </si>
  <si>
    <t>Summe ROHMATERIAL</t>
  </si>
  <si>
    <t>Summe KOPIERWERK</t>
  </si>
  <si>
    <t>Film Rohmaterial</t>
  </si>
  <si>
    <t>Nullkopie</t>
  </si>
  <si>
    <t>Verpackung Kopie/n</t>
  </si>
  <si>
    <t>Material / Bänder</t>
  </si>
  <si>
    <t>Entwicklung 35mm</t>
  </si>
  <si>
    <t>Entwicklung 16mm</t>
  </si>
  <si>
    <t>Entwicklung 8mm</t>
  </si>
  <si>
    <t>Kopierwerk</t>
  </si>
  <si>
    <t>Summe POSTPRODUKTION</t>
  </si>
  <si>
    <t>Summe BÄNDER</t>
  </si>
  <si>
    <t>Anteil Fertigungsgemeinkosten (FGK)</t>
  </si>
  <si>
    <t>Vor- u. Zuname Darsteller:in</t>
  </si>
  <si>
    <t>Kleindarsteller:innen</t>
  </si>
  <si>
    <t>Kompars:innen</t>
  </si>
  <si>
    <t>STATIST:INNEN</t>
  </si>
  <si>
    <t>SCHAUSPIELER:INNEN</t>
  </si>
  <si>
    <t>Tonsystem</t>
  </si>
  <si>
    <t>REISEZIEL - Autofahrten</t>
  </si>
  <si>
    <t>REISEZIEL - Bahnfahrten</t>
  </si>
  <si>
    <t>Diäten
Ortsname</t>
  </si>
  <si>
    <t>Nächtigungkosten
Ortsname</t>
  </si>
  <si>
    <t>Grading / Farbkorrektur</t>
  </si>
  <si>
    <t>Zwischenkosten f. 2. Rate
bzw. Abrechnung</t>
  </si>
  <si>
    <t>GAGEN  mit  SZ / UA</t>
  </si>
  <si>
    <t>SV UEL lfd</t>
  </si>
  <si>
    <t>SV - DGA lfd. Bezüge</t>
  </si>
  <si>
    <t>laufende UEL</t>
  </si>
  <si>
    <t>laufende Bezüge</t>
  </si>
  <si>
    <t>Tonmeister:in</t>
  </si>
  <si>
    <t>Aufnahmeleitung Spielfilm</t>
  </si>
  <si>
    <t>Kameraassistenz Spielfilm</t>
  </si>
  <si>
    <t>Requisite außen</t>
  </si>
  <si>
    <t>Requisite innen</t>
  </si>
  <si>
    <t>Bau/Bühnenmeister:in</t>
  </si>
  <si>
    <t>Maskenbildner:in</t>
  </si>
  <si>
    <t>Oberbeleuchter:in</t>
  </si>
  <si>
    <t>Fahrer:in</t>
  </si>
  <si>
    <t>Helfer:in</t>
  </si>
  <si>
    <t>Bühne/Bau 1</t>
  </si>
  <si>
    <t>Bühne/Bau 2</t>
  </si>
  <si>
    <t>Bühne/Bau 3</t>
  </si>
  <si>
    <t>Lohnkosten
gesamt</t>
  </si>
  <si>
    <t>Lohnneben-
kosten LNK</t>
  </si>
  <si>
    <t>U-Bahn-
Abgabe</t>
  </si>
  <si>
    <t>SV lfd. Bezüge</t>
  </si>
  <si>
    <t>Ton</t>
  </si>
  <si>
    <t xml:space="preserve">Regie: Geburtsdatum, Geburtsort </t>
  </si>
  <si>
    <t>Name der Bank</t>
  </si>
  <si>
    <t>ANSCHRIFT Verein/Firma</t>
  </si>
  <si>
    <t>Vor- und Zuname oder NN</t>
  </si>
  <si>
    <t>Zutreffendes ankreuzen</t>
  </si>
  <si>
    <t xml:space="preserve">Gage / Woche </t>
  </si>
  <si>
    <t>lfd. Bezüge</t>
  </si>
  <si>
    <t>1. Kommunikation</t>
  </si>
  <si>
    <t>2.1. Mobilität: Personentransporte</t>
  </si>
  <si>
    <t>2.2. Mobilität: Fahrzeuge</t>
  </si>
  <si>
    <t>3.1. Drehort: Wahl des Drehorts</t>
  </si>
  <si>
    <t xml:space="preserve">Umweltaspekte wie Erreichbarkeit mit öffentlichen Verkehrsmitteln, Möglichkeit einer lokalen Netzstromversorgung, Naturschutz etc. sind bei der Wahl des Drehortes zu berücksichtigen.
Liegt der Drehort in landes- oder EU-rechtlich geschützten Gebieten (Naturschutzgebiete, Natura 2000 Gebiete, etc.) oder in sensiblen Ökosystemen (Moore, Gletscher, Flussauen, etc.) ist ein Schutzkonzept (lt. Muster) vorzulegen.
Schäden an der Tier- und Pflanzenwelt sind zu vermeiden (z.B. kein Einsatz von Heftklammern an Bäumen, stattdessen elastische, wieder verwendbare Bänder/Schnüre).
</t>
  </si>
  <si>
    <t>3.2. Drehort: Stromversorgung</t>
  </si>
  <si>
    <t xml:space="preserve">Wenn möglich Strom aus dem öffentlichen Netz beziehen.
Ist dies nicht möglich, wird auf wieder aufladbare Batterien/Akkus zurückgegriffen. 
Ist auch dies nicht möglich, kann ein Stromaggregat verwendet werden.
Dabei müssen Aggregate über 50 kW mit einem Partikelfilter ausgestattet sein.
Ebenso muss ein aktueller Wartungsbericht mit Emissionsmessung (nicht älter als ein Jahr) vorgelegt werden.
Außerdem ist sicher zu stellen, dass keine umweltschädigenden Flüssigkeiten in Kontakt mit dem Boden kommen (Unterlegsmatten, etc.).
</t>
  </si>
  <si>
    <t>3.3. Drehort: Verbrauchsmaterialien</t>
  </si>
  <si>
    <t>3.4. Drehort: Beleuchtung &amp; Kameratechnik</t>
  </si>
  <si>
    <t>3.5. Drehort: Abfall/Abwasser &amp; Leitsysteme</t>
  </si>
  <si>
    <t>3.6. Drehort: Drehtage im Ausland (ab 25% Auslandsdrehtage)</t>
  </si>
  <si>
    <t>4.1. Szenenbild, Requisiten &amp; Effekte: Temporäre Bauten</t>
  </si>
  <si>
    <t xml:space="preserve">Temporäre Gebäude oder Aufbauten (z. B. Zelte) sind vollständig rückzubauen und entweder wiederzuverwenden oder nach Materialien getrennt und den gesetzlichen Vorgaben entsprechend zu verwerten/entsorgen. 
Zum Zweck des Rückbaus sind geeignete Materialien zu verwenden, wie z. B. Schrauben statt Nägel oder Kleber.
</t>
  </si>
  <si>
    <t>4.2. Szenenbild, Requisiten &amp; Effekte: Material- und Produktwahl</t>
  </si>
  <si>
    <t>4.3. Szenenbild, Requisiten &amp; Effekte: Material- und Produkteinsatz</t>
  </si>
  <si>
    <t>4.4. Szenenbild, Requisiten &amp; Effekte: Spezialeffekte</t>
  </si>
  <si>
    <t>5. Kostüm &amp; Maske</t>
  </si>
  <si>
    <t>6.1. Catering: Externe Beauftragung</t>
  </si>
  <si>
    <t>6.2. Catering: Eigenverpflegung</t>
  </si>
  <si>
    <t>6.3. Catering: Kühlen &amp; Heizen</t>
  </si>
  <si>
    <t xml:space="preserve">In Freibereichen werden Strom- oder Gaspilze zur Beheizung (sowie Geräte zur Kühlung) nur eingesetzt, wenn diese aus klimatischen Gründen zwingend erforderlich sind. 
In diesem Fall hat der Einsatz in abgeschirmten, eine Abstrahlung einschränkenden Bereichen und zeitlich minimiert zu erfolgen.
</t>
  </si>
  <si>
    <t>7. Unterkunft</t>
  </si>
  <si>
    <t>8. Digitale Produktion</t>
  </si>
  <si>
    <t>9. Berechnung der CO2-Emissionen</t>
  </si>
  <si>
    <t xml:space="preserve">EL sind gemäß §4 des Kunstförderungsgesetzes zu erbringen und können daher weder rückgängig gemacht noch aufgelöst werden. </t>
  </si>
  <si>
    <t>FILMTITEL</t>
  </si>
  <si>
    <t>Eigentum</t>
  </si>
  <si>
    <t>Summe Lohnnebenkosten Stab</t>
  </si>
  <si>
    <t>Summe Stab Produktion</t>
  </si>
  <si>
    <t>Rückfragenhinweis:</t>
  </si>
  <si>
    <t>Einreichungmodalitäten</t>
  </si>
  <si>
    <t>https://www.ris.bka.gv.at/GeltendeFassung.wxe?Abfrage=Bundesnormen&amp;Gesetzesnummer=10009667</t>
  </si>
  <si>
    <t>https://www.ris.bka.gv.at/GeltendeFassung.wxe?Abfrage=Bundesnormen&amp;Gesetzesnummer=10009500</t>
  </si>
  <si>
    <t>Filmförderungsgesetz 1980:</t>
  </si>
  <si>
    <t xml:space="preserve">Die Abfalltrennung erfolgt entsprechend den kommunalen oder privaten Abfallentsorgungseinrichtungen.
Holz, Metalle, Papier/Kartonagen, Bauschutt, Glas, Verpackungen sowie Restmüll werden jedenfalls getrennt gesammelt.
Gefährliche Abfälle, Elektrogeräte sowie Toner und Farbpatronenwerden in geeigneter Weise entsorgt.
Die Abwasserentsorgung entspricht der Gesetzgebung (behördlich genehmigt).
Falls kein Zugang zu Toilettenanlagen mit Kanalanschluss möglich ist, dann ist sichezurstellen, dass mobile Toilettenanlagen während der Produktion regelmäßig gewartet werden sowie deren Inhalt sachgerecht entsorgt wird.
Elemente des Leitsystems (wie Hinweisschilder) sind grundsätzlich wiederverwendbar oder es werden recycelbare bzw. nachwachsende und biologisch abbaubare Materialien eingesetzt.  
</t>
  </si>
  <si>
    <t xml:space="preserve">Folgende Anforderungen sind zu erfüllen:
Es wird ausschließlich Mehrweggeschirr verwendet.
Es werden ausschließlich Getränke in Mehrweggebinden oder Großgebinden verwendet.
Es wird kostenfreies Leitungswasser (falls Trinkwasserqualität verfügbar ist) angeboten.
Es werden keine Portionsmaschinen mit Einweg-Einzelportionsverpackungen für Kaffee oder Tee verwendet (ausgenommen kompostierbare Pads ohne Folien-Umverpackung).
Die Einhaltung dieser Kriterien gilt auch für von Sponsoren bereitgestellten Getränken.
</t>
  </si>
  <si>
    <t xml:space="preserve">Ein/e Green-Producing-Beauftragte:r ("Green Film Consultant") muss während des Zeitraumes der gesamten Produktion für Fragen erreichbar sein.
Die Green-Producing-Maßnahmen werden dem gesamten Filmteam und den Partnerbetrieben kommuniziert.
Planet Placement: 
Im Szenenbild/Handlung werden Umweltthemen  platziert (z.B. umweltfreundliche Produkte)  und/oder kommuniziert. 
Falls dies nicht möglich ist, sind die Green- Producing-Maßnahmen der Filmproduktion nach außen (z.B. über Presseaussendungen) zu  kommunizieren.
</t>
  </si>
  <si>
    <t>Honorar (Werkvertrag)</t>
  </si>
  <si>
    <t>Gage (inkl. LNK)</t>
  </si>
  <si>
    <t>Blatt
4A</t>
  </si>
  <si>
    <t>GESAMTSUMME Ausstattung</t>
  </si>
  <si>
    <t>GESAMTSUMME Schnitt, Synchronisation, Mischung</t>
  </si>
  <si>
    <t>GESAMTSUMME Versicherungen</t>
  </si>
  <si>
    <t>GESAMTSUMME Reise-, Beförderungs- u. Transportkosten</t>
  </si>
  <si>
    <t>GESAMTSUMME allgemeine Kosten</t>
  </si>
  <si>
    <t xml:space="preserve">Kontrollsummen </t>
  </si>
  <si>
    <t>GESAMTSUMME Filmbearbeitung u. Drehmaterial</t>
  </si>
  <si>
    <t>ENDSTAND</t>
  </si>
  <si>
    <t>GESAMTSUMME Bild- und Tonaufnahme</t>
  </si>
  <si>
    <t>GESAMTSUMME Beförderungs- und Transportkosten</t>
  </si>
  <si>
    <t>GESAMTSUMME  Vorkosten</t>
  </si>
  <si>
    <t>GESAMTSUMME Nutzungsrechte</t>
  </si>
  <si>
    <t>GESAMTSUMME Bild- u. Ton, Bearbeitung</t>
  </si>
  <si>
    <r>
      <rPr>
        <u/>
        <sz val="10"/>
        <rFont val="Calibri"/>
        <family val="2"/>
        <scheme val="minor"/>
      </rPr>
      <t>Kontrolle Kostendeckung:</t>
    </r>
    <r>
      <rPr>
        <sz val="10"/>
        <rFont val="Calibri"/>
        <family val="2"/>
        <scheme val="minor"/>
      </rPr>
      <t xml:space="preserve">
Korrektes Resultat: </t>
    </r>
    <r>
      <rPr>
        <sz val="10"/>
        <color rgb="FFC00000"/>
        <rFont val="Calibri"/>
        <family val="2"/>
        <scheme val="minor"/>
      </rPr>
      <t xml:space="preserve">"+/-0,00". 
</t>
    </r>
    <r>
      <rPr>
        <sz val="10"/>
        <rFont val="Calibri"/>
        <family val="2"/>
        <scheme val="minor"/>
      </rPr>
      <t xml:space="preserve">Bei </t>
    </r>
    <r>
      <rPr>
        <sz val="10"/>
        <color rgb="FFC00000"/>
        <rFont val="Calibri"/>
        <family val="2"/>
        <scheme val="minor"/>
      </rPr>
      <t xml:space="preserve">positivem Wert </t>
    </r>
    <r>
      <rPr>
        <sz val="10"/>
        <rFont val="Calibri"/>
        <family val="2"/>
        <scheme val="minor"/>
      </rPr>
      <t>ist das Projekt</t>
    </r>
    <r>
      <rPr>
        <sz val="10"/>
        <color rgb="FFC00000"/>
        <rFont val="Calibri"/>
        <family val="2"/>
        <scheme val="minor"/>
      </rPr>
      <t xml:space="preserve"> "überfinanziert", 
</t>
    </r>
    <r>
      <rPr>
        <sz val="10"/>
        <rFont val="Calibri"/>
        <family val="2"/>
        <scheme val="minor"/>
      </rPr>
      <t xml:space="preserve">Bei </t>
    </r>
    <r>
      <rPr>
        <sz val="10"/>
        <color rgb="FFC00000"/>
        <rFont val="Calibri"/>
        <family val="2"/>
        <scheme val="minor"/>
      </rPr>
      <t xml:space="preserve">negativem Wert fehlt </t>
    </r>
    <r>
      <rPr>
        <sz val="10"/>
        <rFont val="Calibri"/>
        <family val="2"/>
        <scheme val="minor"/>
      </rPr>
      <t xml:space="preserve">genau dieser Betrag </t>
    </r>
    <r>
      <rPr>
        <sz val="10"/>
        <color rgb="FFC00000"/>
        <rFont val="Calibri"/>
        <family val="2"/>
        <scheme val="minor"/>
      </rPr>
      <t>zur Finanzierungsschließung.</t>
    </r>
  </si>
  <si>
    <t>GESAMTSUMME  STAB</t>
  </si>
  <si>
    <t>Summe EL u. RST u. anteilige FGK</t>
  </si>
  <si>
    <t>Richt- und Höchstsätze Produktion und Green Filming</t>
  </si>
  <si>
    <t>% 
Eigenleistungen</t>
  </si>
  <si>
    <t>Summe
Eigenleistungen</t>
  </si>
  <si>
    <r>
      <t xml:space="preserve">Vorsteuerabzugsberechtigt, JA </t>
    </r>
    <r>
      <rPr>
        <sz val="8"/>
        <color rgb="FFC00000"/>
        <rFont val="Calibri"/>
        <family val="2"/>
        <scheme val="minor"/>
      </rPr>
      <t>(in % angeben)</t>
    </r>
    <r>
      <rPr>
        <sz val="12"/>
        <rFont val="Calibri"/>
        <family val="2"/>
        <scheme val="minor"/>
      </rPr>
      <t xml:space="preserve"> oder NEIN:</t>
    </r>
  </si>
  <si>
    <t>ÖSTERREICH: Bundesländer</t>
  </si>
  <si>
    <t>EU: Ländername/n</t>
  </si>
  <si>
    <t>AUSLAND: Ländername/n</t>
  </si>
  <si>
    <t>PLZ, Ort</t>
  </si>
  <si>
    <t>Straße</t>
  </si>
  <si>
    <t>E-Mail</t>
  </si>
  <si>
    <t>Homepage</t>
  </si>
  <si>
    <t>EINREICHUNGSUNTERLAGEN</t>
  </si>
  <si>
    <r>
      <t xml:space="preserve">E-Mail: </t>
    </r>
    <r>
      <rPr>
        <sz val="12"/>
        <color rgb="FF0000FF"/>
        <rFont val="Calibri"/>
        <family val="2"/>
        <scheme val="minor"/>
      </rPr>
      <t xml:space="preserve">film@bmkoes.gv.at </t>
    </r>
    <r>
      <rPr>
        <sz val="12"/>
        <rFont val="Calibri"/>
        <family val="2"/>
        <scheme val="minor"/>
      </rPr>
      <t xml:space="preserve">                Internet: </t>
    </r>
    <r>
      <rPr>
        <sz val="12"/>
        <color rgb="FF0000FF"/>
        <rFont val="Calibri"/>
        <family val="2"/>
        <scheme val="minor"/>
      </rPr>
      <t>https://www.bmkoes.gv.at/</t>
    </r>
  </si>
  <si>
    <t xml:space="preserve"> 5. Option oder Vertrag bzgl. der Stoffrechte (falls es sich um keinen Originalstoff handelt)</t>
  </si>
  <si>
    <t>12. Aktuelle Meldebestätigung der Regisseurin/des Regisseurs bzw. aktueller Auszug aus dem Firmenbuch bzw. Vereinsregisterauszug</t>
  </si>
  <si>
    <t xml:space="preserve"> 1. Förderungsantrag (FA): vollständig ausgefüllt, rechtlich korrekt unterzeichnet.</t>
  </si>
  <si>
    <t>UMFASST: Konzepterstellung, Recherchen, Sequenzen, gegebenenfalls Reisekosten</t>
  </si>
  <si>
    <t>UMFASST: Drehbucherstellung, Casting etc.</t>
  </si>
  <si>
    <r>
      <t xml:space="preserve">A) Einreichungsunterlagen für: AVANTGARDE-, EXPERIMENTAL- und ANIMATIONSFILM - </t>
    </r>
    <r>
      <rPr>
        <sz val="11"/>
        <color rgb="FF7030A0"/>
        <rFont val="Calibri"/>
        <family val="2"/>
        <scheme val="minor"/>
      </rPr>
      <t>Ergebnis: drehfertiges Konzept</t>
    </r>
  </si>
  <si>
    <r>
      <t xml:space="preserve"> B) Einreichungsunterlagen für: DOKUMENTARFILM -</t>
    </r>
    <r>
      <rPr>
        <sz val="12"/>
        <color rgb="FF7030A0"/>
        <rFont val="Calibri"/>
        <family val="2"/>
        <scheme val="minor"/>
      </rPr>
      <t xml:space="preserve"> </t>
    </r>
    <r>
      <rPr>
        <sz val="11"/>
        <color rgb="FF7030A0"/>
        <rFont val="Calibri"/>
        <family val="2"/>
        <scheme val="minor"/>
      </rPr>
      <t>Ergebnis: drehfertiges Konzept (im Fall von Mischformen sind alle Dialogszenen auszuarbeiten)</t>
    </r>
  </si>
  <si>
    <r>
      <t xml:space="preserve">C) Einreichungsunterlagen für: SPIELFILM - </t>
    </r>
    <r>
      <rPr>
        <sz val="11"/>
        <color rgb="FF7030A0"/>
        <rFont val="Calibri"/>
        <family val="2"/>
        <scheme val="minor"/>
      </rPr>
      <t>Ergebnis: fertiges Drehbuch, Beschreibung der filmischen Umsetzung und Liste der Darsteller:innen mit deren Einverständniserklärungen.</t>
    </r>
  </si>
  <si>
    <t xml:space="preserve"> 4. Beschreibung der Maßnahmen die im Rahmen der Projektentwicklung durchgeführt werden</t>
  </si>
  <si>
    <t xml:space="preserve"> 5. Zeitplan</t>
  </si>
  <si>
    <t xml:space="preserve"> 6. Option oder Vertrag bzgl. der Stoffrechte (falls es sich um keinen Originalstoff handelt)</t>
  </si>
  <si>
    <t xml:space="preserve"> 7. Stabliste</t>
  </si>
  <si>
    <t xml:space="preserve"> 6. Zeitplan</t>
  </si>
  <si>
    <t xml:space="preserve"> 7. Option oder Vertrag bzgl. der Stoffrechte (falls es sich um keinen Originalstoff handelt)</t>
  </si>
  <si>
    <t xml:space="preserve"> 8. Stabliste</t>
  </si>
  <si>
    <t xml:space="preserve"> 9. Besetzungsliste</t>
  </si>
  <si>
    <t>Eigenhonorar</t>
  </si>
  <si>
    <t>Vergabesitzung Filmbeirat</t>
  </si>
  <si>
    <t>Die Sitzung mit dem Filmbeirat findet ca. acht Wochen nach den jeweiligen Einreichterminen statt.</t>
  </si>
  <si>
    <r>
      <t xml:space="preserve">Die Filmbeirät:innen haben die Aufgabe, auf Grundlage des Fachwissens dem BMKÖS </t>
    </r>
    <r>
      <rPr>
        <b/>
        <sz val="12"/>
        <color theme="1"/>
        <rFont val="Calibri"/>
        <family val="2"/>
        <scheme val="minor"/>
      </rPr>
      <t>EMPFEHLUNGEN</t>
    </r>
    <r>
      <rPr>
        <sz val="12"/>
        <color theme="1"/>
        <rFont val="Calibri"/>
        <family val="2"/>
        <scheme val="minor"/>
      </rPr>
      <t xml:space="preserve"> zur inhaltlichen Förderungswürdigkeit über die Ansuchen abzugeben und sind zur </t>
    </r>
    <r>
      <rPr>
        <b/>
        <sz val="12"/>
        <color theme="1"/>
        <rFont val="Calibri"/>
        <family val="2"/>
        <scheme val="minor"/>
      </rPr>
      <t>VERSCHWIEGENHEIT</t>
    </r>
    <r>
      <rPr>
        <sz val="12"/>
        <color theme="1"/>
        <rFont val="Calibri"/>
        <family val="2"/>
        <scheme val="minor"/>
      </rPr>
      <t xml:space="preserve"> verpflichtet.</t>
    </r>
  </si>
  <si>
    <r>
      <t xml:space="preserve">Die definitive </t>
    </r>
    <r>
      <rPr>
        <b/>
        <sz val="12"/>
        <color theme="1"/>
        <rFont val="Calibri"/>
        <family val="2"/>
        <scheme val="minor"/>
      </rPr>
      <t>ENTSCHEIDUNG</t>
    </r>
    <r>
      <rPr>
        <sz val="12"/>
        <color theme="1"/>
        <rFont val="Calibri"/>
        <family val="2"/>
        <scheme val="minor"/>
      </rPr>
      <t xml:space="preserve"> und Verantwortung über die Zuerkennung von Förderungsmitteln liegt bei der zuständigen Bundesministerin/bei dem zuständigen Bundesminister.</t>
    </r>
  </si>
  <si>
    <t>LOGO BMKÖS</t>
  </si>
  <si>
    <t>Es empfiehlt sich, die Unterlagen so zeitgerecht vor diesen Terminen zu übermitteln, dass von der Filmabteilung auf etwaige Mängel hingewiesen werden kann.</t>
  </si>
  <si>
    <t>• ein Antrag gilt als nicht eingebracht, wenn die Unterlagen nach dem jeweiligen Termin eintreffen und/oder unvollständig sind.</t>
  </si>
  <si>
    <t>• VOR Antragstellung entstandene Kosten dürfen nicht kalkuliert werden.</t>
  </si>
  <si>
    <r>
      <t xml:space="preserve">• wurde ein Antrag von einer anderen Abteilung der zuständigen Sektion des Bundes abgelehnt, kann dieser Förderungsantrag </t>
    </r>
    <r>
      <rPr>
        <b/>
        <sz val="12"/>
        <rFont val="Calibri"/>
        <family val="2"/>
        <scheme val="minor"/>
      </rPr>
      <t>nicht</t>
    </r>
    <r>
      <rPr>
        <sz val="12"/>
        <color theme="1"/>
        <rFont val="Calibri"/>
        <family val="2"/>
        <scheme val="minor"/>
      </rPr>
      <t xml:space="preserve"> in der Filmabteilung eingereicht werden.</t>
    </r>
  </si>
  <si>
    <t>• mit der Förderung der Herstellung entsteht kein Rechtsanspruch auf Förderungen des Films in der Verwertungsphase.</t>
  </si>
  <si>
    <t>Antragsberechtigt sind:</t>
  </si>
  <si>
    <t>A) Dokumentar-, Avantgarde-, Experimental- und Animationsfilm:</t>
  </si>
  <si>
    <t xml:space="preserve"> 4. Visuelles Konzept: ausführliche Beschreibung der filmischen Umsetzung</t>
  </si>
  <si>
    <t xml:space="preserve"> 7. Option oder Vertrag über die Drehbuchrechte (falls es sich um keinen Originalstoff handelt)</t>
  </si>
  <si>
    <t xml:space="preserve"> 9. Stabliste</t>
  </si>
  <si>
    <t>B) Spielfilm</t>
  </si>
  <si>
    <t xml:space="preserve"> 4. Regie-Statement</t>
  </si>
  <si>
    <t xml:space="preserve"> 7. Drehplan</t>
  </si>
  <si>
    <t xml:space="preserve"> 8. Option oder Vertrag der Drehbuchrechte (falls es sich um keinen Originalstoff handelt)</t>
  </si>
  <si>
    <t>14. Aktuelle Meldebestätigung der Regisseurin/des Regisseurs bzw. aktueller Auszug aus dem Firmenbuch bzw. Vereinsregisterauszug</t>
  </si>
  <si>
    <r>
      <t xml:space="preserve">Die Filmbeirät:innen haben die Aufgabe, auf Grundlage des Fachwissens dem BMKÖS </t>
    </r>
    <r>
      <rPr>
        <b/>
        <sz val="12"/>
        <color theme="1"/>
        <rFont val="Calibri"/>
        <family val="2"/>
        <scheme val="minor"/>
      </rPr>
      <t>EMPFEHLUNGEN</t>
    </r>
    <r>
      <rPr>
        <sz val="12"/>
        <color theme="1"/>
        <rFont val="Calibri"/>
        <family val="2"/>
        <scheme val="minor"/>
      </rPr>
      <t xml:space="preserve"> zur inhaltlichen Förderungswürdigkeit abzugeben und sind zur </t>
    </r>
    <r>
      <rPr>
        <b/>
        <sz val="12"/>
        <color theme="1"/>
        <rFont val="Calibri"/>
        <family val="2"/>
        <scheme val="minor"/>
      </rPr>
      <t>VERSCHWIEGENHEIT</t>
    </r>
    <r>
      <rPr>
        <sz val="12"/>
        <color theme="1"/>
        <rFont val="Calibri"/>
        <family val="2"/>
        <scheme val="minor"/>
      </rPr>
      <t xml:space="preserve"> verpflichtet.</t>
    </r>
  </si>
  <si>
    <t>Rückfragenhinweis</t>
  </si>
  <si>
    <t>WEISSE FELDER in allen Blättern: Zahlenfelder nach Bedarf befüllen, Textfelder ergänzen. Alle anderen Zellenfelder sind gesperrt (Formeln).</t>
  </si>
  <si>
    <r>
      <rPr>
        <b/>
        <sz val="12"/>
        <rFont val="Calibri"/>
        <family val="2"/>
        <scheme val="minor"/>
      </rPr>
      <t>JEDE</t>
    </r>
    <r>
      <rPr>
        <sz val="12"/>
        <rFont val="Calibri"/>
        <family val="2"/>
        <scheme val="minor"/>
      </rPr>
      <t xml:space="preserve"> </t>
    </r>
    <r>
      <rPr>
        <b/>
        <sz val="12"/>
        <rFont val="Calibri"/>
        <family val="2"/>
        <scheme val="minor"/>
      </rPr>
      <t>Förderstelle,</t>
    </r>
    <r>
      <rPr>
        <sz val="12"/>
        <rFont val="Calibri"/>
        <family val="2"/>
        <scheme val="minor"/>
      </rPr>
      <t xml:space="preserve"> bei der</t>
    </r>
    <r>
      <rPr>
        <b/>
        <sz val="12"/>
        <rFont val="Calibri"/>
        <family val="2"/>
        <scheme val="minor"/>
      </rPr>
      <t xml:space="preserve"> eingereicht wurde oder wird</t>
    </r>
    <r>
      <rPr>
        <sz val="12"/>
        <rFont val="Calibri"/>
        <family val="2"/>
        <scheme val="minor"/>
      </rPr>
      <t xml:space="preserve">, sowie Sponsoren und sonstige Finanzierungen </t>
    </r>
    <r>
      <rPr>
        <b/>
        <sz val="12"/>
        <rFont val="Calibri"/>
        <family val="2"/>
        <scheme val="minor"/>
      </rPr>
      <t>müssen</t>
    </r>
    <r>
      <rPr>
        <sz val="12"/>
        <rFont val="Calibri"/>
        <family val="2"/>
        <scheme val="minor"/>
      </rPr>
      <t xml:space="preserve"> in dieser </t>
    </r>
    <r>
      <rPr>
        <b/>
        <sz val="12"/>
        <rFont val="Calibri"/>
        <family val="2"/>
        <scheme val="minor"/>
      </rPr>
      <t>Kalkulation</t>
    </r>
    <r>
      <rPr>
        <sz val="12"/>
        <rFont val="Calibri"/>
        <family val="2"/>
        <scheme val="minor"/>
      </rPr>
      <t xml:space="preserve"> </t>
    </r>
    <r>
      <rPr>
        <b/>
        <sz val="12"/>
        <rFont val="Calibri"/>
        <family val="2"/>
        <scheme val="minor"/>
      </rPr>
      <t>angeführt</t>
    </r>
    <r>
      <rPr>
        <sz val="12"/>
        <rFont val="Calibri"/>
        <family val="2"/>
        <scheme val="minor"/>
      </rPr>
      <t xml:space="preserve"> </t>
    </r>
    <r>
      <rPr>
        <b/>
        <sz val="12"/>
        <rFont val="Calibri"/>
        <family val="2"/>
        <scheme val="minor"/>
      </rPr>
      <t>werden.</t>
    </r>
    <r>
      <rPr>
        <sz val="12"/>
        <rFont val="Calibri"/>
        <family val="2"/>
        <scheme val="minor"/>
      </rPr>
      <t xml:space="preserve"> </t>
    </r>
  </si>
  <si>
    <r>
      <t>Ist Ihr Antrag bearbeitet und die Förderung (auch bedingt) zugesagt - sind in der Kalkuation ausschließlich</t>
    </r>
    <r>
      <rPr>
        <b/>
        <sz val="12"/>
        <rFont val="Calibri"/>
        <family val="2"/>
        <scheme val="minor"/>
      </rPr>
      <t xml:space="preserve"> Änderungen im Bereich der Rückstellungen</t>
    </r>
    <r>
      <rPr>
        <sz val="12"/>
        <rFont val="Calibri"/>
        <family val="2"/>
        <scheme val="minor"/>
      </rPr>
      <t xml:space="preserve"> zulässig.</t>
    </r>
  </si>
  <si>
    <t xml:space="preserve">RST können Teil der Kalkulation sein, um die Finanzierung vorläufig zu schließen. </t>
  </si>
  <si>
    <r>
      <t>Gesamtkosten</t>
    </r>
    <r>
      <rPr>
        <sz val="12"/>
        <rFont val="Calibri"/>
        <family val="2"/>
        <scheme val="minor"/>
      </rPr>
      <t xml:space="preserve"> - </t>
    </r>
    <r>
      <rPr>
        <b/>
        <sz val="12"/>
        <rFont val="Calibri"/>
        <family val="2"/>
        <scheme val="minor"/>
      </rPr>
      <t>Änderungen</t>
    </r>
    <r>
      <rPr>
        <sz val="12"/>
        <rFont val="Calibri"/>
        <family val="2"/>
        <scheme val="minor"/>
      </rPr>
      <t xml:space="preserve"> </t>
    </r>
    <r>
      <rPr>
        <b/>
        <sz val="12"/>
        <rFont val="Calibri"/>
        <family val="2"/>
        <scheme val="minor"/>
      </rPr>
      <t>nach Zusage</t>
    </r>
  </si>
  <si>
    <t>Das BMKÖS entscheidet daraufhin, ob das Projekt neuerlich eingereicht werden muss.</t>
  </si>
  <si>
    <r>
      <rPr>
        <b/>
        <sz val="12"/>
        <rFont val="Calibri"/>
        <family val="2"/>
        <scheme val="minor"/>
      </rPr>
      <t>Kunstförderungsgesetz 1988</t>
    </r>
    <r>
      <rPr>
        <sz val="12"/>
        <rFont val="Calibri"/>
        <family val="2"/>
        <scheme val="minor"/>
      </rPr>
      <t>:</t>
    </r>
  </si>
  <si>
    <t>Ein Antrag gilt als nicht eingebracht, wenn die Unterlagen nach dem jeweiligen Termin eintreffen oder unvollständig sind.</t>
  </si>
  <si>
    <r>
      <t xml:space="preserve">rechtsverbindliche Unterschrift/en
</t>
    </r>
    <r>
      <rPr>
        <sz val="10"/>
        <rFont val="Calibri"/>
        <family val="2"/>
        <scheme val="minor"/>
      </rPr>
      <t>Firmen u. Vereine Unterzeichnung lt. Firmenbuch bzw. ZVR</t>
    </r>
  </si>
  <si>
    <t>NAME FILMPRODUKTIONSFIRMA lt. Firmenbuchauszug</t>
  </si>
  <si>
    <t>NAME VEREIN lt. Vereinsregisterauszug</t>
  </si>
  <si>
    <r>
      <t xml:space="preserve">Förderung Projektentwicklung  – Information
</t>
    </r>
    <r>
      <rPr>
        <b/>
        <sz val="12"/>
        <color rgb="FFC00000"/>
        <rFont val="Calibri"/>
        <family val="2"/>
        <scheme val="minor"/>
      </rPr>
      <t>NUR für Filmproduktionsfirmen und Vereine
Bitte lesen sie alle Informationen sorgfältig durch.</t>
    </r>
    <r>
      <rPr>
        <b/>
        <sz val="16"/>
        <rFont val="Calibri"/>
        <family val="2"/>
        <scheme val="minor"/>
      </rPr>
      <t xml:space="preserve">
</t>
    </r>
  </si>
  <si>
    <t>Sollte die Fehlermeldung "Zirkelbezug" auftreten, gehen sie wie folgt vor: Datei &gt; Optionen &gt; Formeln &gt; iterative Berechnung aktivieren.</t>
  </si>
  <si>
    <t>https://www.umweltzeichen.at/de/produkte/filmproduktion/klimaschutz-beim-film</t>
  </si>
  <si>
    <t>https://www.lafc.at/news/?ggid=3&amp;aid=599&amp;cp=0&amp;jahr=2020&amp;region=0</t>
  </si>
  <si>
    <t xml:space="preserve"> 9. Erklärende, detaillierte Beschreibung der wesentlichen Änderungen im Vergleich zur 1. Einreichung (nur bei 2. Wiedervorlage)</t>
  </si>
  <si>
    <t>FILMTITEL final</t>
  </si>
  <si>
    <t xml:space="preserve">Die verursachten CO2-Emissionen aus zumindest folgenden Bereichen werden anhand eines Berechnungs-Tools abgeschätzt:
• Reisetätigkeiten: Erfassung der zurückgelegten Kilometer je nach Transportmittel für Personen- und Gütertransport
• Verbrauch von Strom/ Wärme- und Kälteenergie (sofern verfügbar): im Produktionsbüro, Studio, Drehort, Datenspeicherung, Server 
Diese Daten werden zur Verbesserung der Maßnahmen im Bereich der CO2-Reduktion verwendet. Wir empfehlen die Verwendung des CO2-Rechners der Lower Austrian Film Commission:
</t>
  </si>
  <si>
    <t>Befüllung nur, wenn zutreffend.
Informationsblatt lesen.</t>
  </si>
  <si>
    <t>Green Filming
(GF)
Kosten-
einsparung</t>
  </si>
  <si>
    <r>
      <t>Filmbearbeitung u. Drehmaterial auszufüllen -</t>
    </r>
    <r>
      <rPr>
        <sz val="12"/>
        <color rgb="FFC00000"/>
        <rFont val="Calibri"/>
        <family val="2"/>
        <scheme val="minor"/>
      </rPr>
      <t xml:space="preserve"> in Blatt 4C auszufüllen</t>
    </r>
  </si>
  <si>
    <t>Dreherlaubnisse, Miete, Entschädigung</t>
  </si>
  <si>
    <t>2</t>
  </si>
  <si>
    <t>1</t>
  </si>
  <si>
    <t>Nutzungsrechte</t>
  </si>
  <si>
    <t>3</t>
  </si>
  <si>
    <t>4</t>
  </si>
  <si>
    <t>Ausstattung, Außenaufnahmen</t>
  </si>
  <si>
    <t>5</t>
  </si>
  <si>
    <t>Schnitt, Synchronisation, Mischung</t>
  </si>
  <si>
    <t>7</t>
  </si>
  <si>
    <t>Reise-, Beförderungs- und Transportkosten</t>
  </si>
  <si>
    <t>9</t>
  </si>
  <si>
    <t>Allgemeine Kosten</t>
  </si>
  <si>
    <t>10</t>
  </si>
  <si>
    <r>
      <t xml:space="preserve">Konzept    </t>
    </r>
    <r>
      <rPr>
        <sz val="10"/>
        <rFont val="Calibri"/>
        <family val="2"/>
        <scheme val="minor"/>
      </rPr>
      <t xml:space="preserve"> </t>
    </r>
    <r>
      <rPr>
        <sz val="10"/>
        <color rgb="FFC00000"/>
        <rFont val="Calibri"/>
        <family val="2"/>
        <scheme val="minor"/>
      </rPr>
      <t>(siehe Blatt Richtsätze)</t>
    </r>
  </si>
  <si>
    <r>
      <t>Drehbuch</t>
    </r>
    <r>
      <rPr>
        <sz val="10"/>
        <rFont val="Calibri"/>
        <family val="2"/>
        <scheme val="minor"/>
      </rPr>
      <t xml:space="preserve"> </t>
    </r>
    <r>
      <rPr>
        <sz val="10"/>
        <color rgb="FFC00000"/>
        <rFont val="Calibri"/>
        <family val="2"/>
        <scheme val="minor"/>
      </rPr>
      <t xml:space="preserve"> (siehe Blatt Richtsätze)</t>
    </r>
  </si>
  <si>
    <r>
      <t>Recherche:</t>
    </r>
    <r>
      <rPr>
        <sz val="10"/>
        <color rgb="FFC00000"/>
        <rFont val="Calibri"/>
        <family val="2"/>
        <scheme val="minor"/>
      </rPr>
      <t xml:space="preserve"> in Monaten angeben</t>
    </r>
  </si>
  <si>
    <t>ZW-K 2. Rate
bzw. Abrechnung</t>
  </si>
  <si>
    <t>GESAMT</t>
  </si>
  <si>
    <r>
      <t xml:space="preserve">Angabe der bisherigen Ausgaben 
 f. Abruf 2. Rate (ZW-K)
ODER
Angabe aller Ausgaben
f. ENDABRECHNUNG.
</t>
    </r>
    <r>
      <rPr>
        <sz val="10"/>
        <color rgb="FFC00000"/>
        <rFont val="Calibri"/>
        <family val="2"/>
        <scheme val="minor"/>
      </rPr>
      <t>Automatischer Übertrag
von Blatt 4</t>
    </r>
  </si>
  <si>
    <r>
      <t xml:space="preserve">FILMTITEL:
</t>
    </r>
    <r>
      <rPr>
        <sz val="10"/>
        <color rgb="FFC00000"/>
        <rFont val="Calibri"/>
        <family val="2"/>
        <scheme val="minor"/>
      </rPr>
      <t>Änderungen des Filmtitels sind umgehend bekannt zugeben</t>
    </r>
    <r>
      <rPr>
        <sz val="12"/>
        <color rgb="FFC00000"/>
        <rFont val="Calibri"/>
        <family val="2"/>
        <scheme val="minor"/>
      </rPr>
      <t xml:space="preserve"> </t>
    </r>
  </si>
  <si>
    <t>Experimentalfilm</t>
  </si>
  <si>
    <t>GESAMTSUMME Gagen, Löhne, Honorare</t>
  </si>
  <si>
    <t xml:space="preserve">                          Kameraequipment</t>
  </si>
  <si>
    <t>NETTO
Miete/Kosten</t>
  </si>
  <si>
    <t xml:space="preserve">
Green Filming (GF)
Mehr-
kosten
</t>
  </si>
  <si>
    <r>
      <rPr>
        <b/>
        <sz val="10"/>
        <rFont val="Calibri"/>
        <family val="2"/>
        <scheme val="minor"/>
      </rPr>
      <t xml:space="preserve">Angabe der bisherigen Ausgaben 
 f. ABRUF 2. Rate (ZW-K)
</t>
    </r>
    <r>
      <rPr>
        <b/>
        <u/>
        <sz val="10"/>
        <rFont val="Calibri"/>
        <family val="2"/>
        <scheme val="minor"/>
      </rPr>
      <t>ODER</t>
    </r>
    <r>
      <rPr>
        <b/>
        <sz val="10"/>
        <rFont val="Calibri"/>
        <family val="2"/>
        <scheme val="minor"/>
      </rPr>
      <t xml:space="preserve">
Angabe aller Ausgaben
f. ENDABRECHNUNG.</t>
    </r>
    <r>
      <rPr>
        <b/>
        <sz val="10"/>
        <color rgb="FFC00000"/>
        <rFont val="Calibri"/>
        <family val="2"/>
        <scheme val="minor"/>
      </rPr>
      <t xml:space="preserve">
</t>
    </r>
    <r>
      <rPr>
        <sz val="10"/>
        <color rgb="FFC00000"/>
        <rFont val="Calibri"/>
        <family val="2"/>
        <scheme val="minor"/>
      </rPr>
      <t>Automatischer Übertrag
in Blatt 3</t>
    </r>
  </si>
  <si>
    <r>
      <t xml:space="preserve">Lohnnebenkosten - STAB
</t>
    </r>
    <r>
      <rPr>
        <sz val="10"/>
        <color rgb="FFC00000"/>
        <rFont val="Calibri"/>
        <family val="2"/>
        <scheme val="minor"/>
      </rPr>
      <t>Übertrag von Blatt 4A</t>
    </r>
  </si>
  <si>
    <r>
      <t xml:space="preserve">Genauer Name FÖRDERGEBER/SPONSOREN
</t>
    </r>
    <r>
      <rPr>
        <sz val="10"/>
        <color rgb="FFC00000"/>
        <rFont val="Calibri"/>
        <family val="2"/>
        <scheme val="minor"/>
      </rPr>
      <t xml:space="preserve">Die Finanzierung ist erst geschlossen, wenn alle </t>
    </r>
    <r>
      <rPr>
        <u/>
        <sz val="10"/>
        <color rgb="FFC00000"/>
        <rFont val="Calibri"/>
        <family val="2"/>
        <scheme val="minor"/>
      </rPr>
      <t>schriftlichen</t>
    </r>
    <r>
      <rPr>
        <sz val="10"/>
        <color rgb="FFC00000"/>
        <rFont val="Calibri"/>
        <family val="2"/>
        <scheme val="minor"/>
      </rPr>
      <t xml:space="preserve"> Zusagen (gesammelt) vorgelegt wurden</t>
    </r>
  </si>
  <si>
    <t>Förderungen Gesamt</t>
  </si>
  <si>
    <t>Fördersumme</t>
  </si>
  <si>
    <t>Kostendeckung Gesamt</t>
  </si>
  <si>
    <t>Summe EL</t>
  </si>
  <si>
    <t>Summe RST</t>
  </si>
  <si>
    <t>DIESE KALKULATIONSMAPPE IST OHNE ENTSPRECHENDE RECHTSVERBINDLICHE UNTERSCHRIFTEN UNGÜLTIG.</t>
  </si>
  <si>
    <t>INFOBLÄTTER:</t>
  </si>
  <si>
    <t>BLATT 3</t>
  </si>
  <si>
    <t>Nur Zutreffendes ankreuzen (keine Mehrfachnennungen)</t>
  </si>
  <si>
    <r>
      <t>Tages- u. Übernachtungsgelder</t>
    </r>
    <r>
      <rPr>
        <sz val="12"/>
        <color rgb="FFC00000"/>
        <rFont val="Calibri"/>
        <family val="2"/>
        <scheme val="minor"/>
      </rPr>
      <t>*)</t>
    </r>
  </si>
  <si>
    <r>
      <t xml:space="preserve">Fahrtkosten </t>
    </r>
    <r>
      <rPr>
        <sz val="12"/>
        <color rgb="FFC00000"/>
        <rFont val="Calibri"/>
        <family val="2"/>
        <scheme val="minor"/>
      </rPr>
      <t>*)</t>
    </r>
  </si>
  <si>
    <t xml:space="preserve">*) in Blatt 4D auszufüllen </t>
  </si>
  <si>
    <r>
      <t>Beförderungs- und Transportkosten</t>
    </r>
    <r>
      <rPr>
        <sz val="12"/>
        <color rgb="FFC00000"/>
        <rFont val="Calibri"/>
        <family val="2"/>
        <scheme val="minor"/>
      </rPr>
      <t>*)</t>
    </r>
  </si>
  <si>
    <t>BLATT 4</t>
  </si>
  <si>
    <t>KALKULATION DETAIL</t>
  </si>
  <si>
    <r>
      <rPr>
        <b/>
        <sz val="12"/>
        <rFont val="Calibri"/>
        <family val="2"/>
        <scheme val="minor"/>
      </rPr>
      <t>Schauspieler:innen</t>
    </r>
    <r>
      <rPr>
        <sz val="12"/>
        <rFont val="Calibri"/>
        <family val="2"/>
        <scheme val="minor"/>
      </rPr>
      <t xml:space="preserve">    - </t>
    </r>
    <r>
      <rPr>
        <sz val="12"/>
        <color rgb="FFC00000"/>
        <rFont val="Calibri"/>
        <family val="2"/>
        <scheme val="minor"/>
      </rPr>
      <t xml:space="preserve"> </t>
    </r>
    <r>
      <rPr>
        <sz val="10"/>
        <color rgb="FFC00000"/>
        <rFont val="Calibri"/>
        <family val="2"/>
        <scheme val="minor"/>
      </rPr>
      <t>in Blatt 4B auszufüllen</t>
    </r>
  </si>
  <si>
    <t>Summe Schauspieler:innen</t>
  </si>
  <si>
    <t>Summe Statist:innen</t>
  </si>
  <si>
    <t>GESAMTSUMME GAGEN</t>
  </si>
  <si>
    <r>
      <t xml:space="preserve">Blatt 4B </t>
    </r>
    <r>
      <rPr>
        <b/>
        <sz val="18"/>
        <rFont val="Calibri"/>
        <family val="2"/>
        <scheme val="minor"/>
      </rPr>
      <t>GAGEN</t>
    </r>
    <r>
      <rPr>
        <b/>
        <sz val="14"/>
        <color rgb="FF0000FF"/>
        <rFont val="Calibri"/>
        <family val="2"/>
        <scheme val="minor"/>
      </rPr>
      <t xml:space="preserve">
</t>
    </r>
    <r>
      <rPr>
        <b/>
        <sz val="18"/>
        <rFont val="Calibri"/>
        <family val="2"/>
        <scheme val="minor"/>
      </rPr>
      <t>SCHAUSPIELER:INNEN - DARSTELLER:INNEN - STATIST:INNEN</t>
    </r>
    <r>
      <rPr>
        <b/>
        <sz val="14"/>
        <color rgb="FF0000FF"/>
        <rFont val="Calibri"/>
        <family val="2"/>
        <scheme val="minor"/>
      </rPr>
      <t xml:space="preserve">
</t>
    </r>
    <r>
      <rPr>
        <sz val="10"/>
        <color rgb="FFC00000"/>
        <rFont val="Calibri"/>
        <family val="2"/>
        <scheme val="minor"/>
      </rPr>
      <t>AUTOMATISCHER Übertrag in Blatt 2A</t>
    </r>
  </si>
  <si>
    <r>
      <rPr>
        <b/>
        <sz val="12"/>
        <color rgb="FF0000FF"/>
        <rFont val="Calibri"/>
        <family val="2"/>
        <scheme val="minor"/>
      </rPr>
      <t>Blatt 4C</t>
    </r>
    <r>
      <rPr>
        <b/>
        <sz val="14"/>
        <color rgb="FF0000FF"/>
        <rFont val="Calibri"/>
        <family val="2"/>
        <scheme val="minor"/>
      </rPr>
      <t xml:space="preserve">   </t>
    </r>
    <r>
      <rPr>
        <b/>
        <sz val="18"/>
        <rFont val="Calibri"/>
        <family val="2"/>
        <scheme val="minor"/>
      </rPr>
      <t>Filmbearbeitung u. Drehmaterial</t>
    </r>
  </si>
  <si>
    <t>Video- und/oder Tonmaterial - Bänder</t>
  </si>
  <si>
    <t>Summe KOPIENERSTELLUNG</t>
  </si>
  <si>
    <r>
      <rPr>
        <b/>
        <sz val="10"/>
        <rFont val="Calibri"/>
        <family val="2"/>
        <scheme val="minor"/>
      </rPr>
      <t xml:space="preserve">Kontrollsumme </t>
    </r>
    <r>
      <rPr>
        <sz val="10"/>
        <color rgb="FFC00000"/>
        <rFont val="Calibri"/>
        <family val="2"/>
        <scheme val="minor"/>
      </rPr>
      <t>muss 100% ergeben:</t>
    </r>
  </si>
  <si>
    <t>Std./Anzahl</t>
  </si>
  <si>
    <t>Meter/Anzahl
 /Minuten</t>
  </si>
  <si>
    <t>GF
Einsparung</t>
  </si>
  <si>
    <t>GF
Mehrkosten</t>
  </si>
  <si>
    <r>
      <t xml:space="preserve">Datum der geplanten Fertigstellung des Projekts
</t>
    </r>
    <r>
      <rPr>
        <sz val="10"/>
        <color rgb="FFC00000"/>
        <rFont val="Calibri"/>
        <family val="2"/>
        <scheme val="minor"/>
      </rPr>
      <t>(Basis Abrechnungsfrist)</t>
    </r>
  </si>
  <si>
    <t xml:space="preserve">1 :   </t>
  </si>
  <si>
    <t>Kopienlänge/Meter</t>
  </si>
  <si>
    <r>
      <t>%-Angabe des
verwendeten Materials
eintragen.</t>
    </r>
    <r>
      <rPr>
        <sz val="8"/>
        <rFont val="Calibri"/>
        <family val="2"/>
        <scheme val="minor"/>
      </rPr>
      <t xml:space="preserve">
</t>
    </r>
    <r>
      <rPr>
        <sz val="8"/>
        <color rgb="FFC00000"/>
        <rFont val="Calibri"/>
        <family val="2"/>
        <scheme val="minor"/>
      </rPr>
      <t>Nicht verwendete Zellen müssen auf 0% gestellt bleiben</t>
    </r>
  </si>
  <si>
    <r>
      <t>Nicht Zutreffendes löschen.</t>
    </r>
    <r>
      <rPr>
        <sz val="12"/>
        <rFont val="Calibri"/>
        <family val="2"/>
        <scheme val="minor"/>
      </rPr>
      <t xml:space="preserve"> Format:</t>
    </r>
  </si>
  <si>
    <t>Das Drehverhältnis besagt, wieviel vom aufgenommen 
Material im Film tatsächlich verwendet wird.
Automatischer Übertrag von Blatt 3</t>
  </si>
  <si>
    <r>
      <rPr>
        <b/>
        <sz val="12"/>
        <rFont val="Calibri"/>
        <family val="2"/>
        <scheme val="minor"/>
      </rPr>
      <t xml:space="preserve">Drehwochen </t>
    </r>
    <r>
      <rPr>
        <sz val="12"/>
        <rFont val="Calibri"/>
        <family val="2"/>
        <scheme val="minor"/>
      </rPr>
      <t xml:space="preserve">     </t>
    </r>
    <r>
      <rPr>
        <sz val="10"/>
        <rFont val="Calibri"/>
        <family val="2"/>
        <scheme val="minor"/>
      </rPr>
      <t xml:space="preserve"> </t>
    </r>
    <r>
      <rPr>
        <sz val="10"/>
        <color rgb="FFC00000"/>
        <rFont val="Calibri"/>
        <family val="2"/>
        <scheme val="minor"/>
      </rPr>
      <t>(Automatischer Übertrag in Blatt 4C)</t>
    </r>
  </si>
  <si>
    <r>
      <rPr>
        <b/>
        <sz val="12"/>
        <color rgb="FF0000FF"/>
        <rFont val="Calibri"/>
        <family val="2"/>
        <scheme val="minor"/>
      </rPr>
      <t>Blatt 4D</t>
    </r>
    <r>
      <rPr>
        <b/>
        <sz val="14"/>
        <color rgb="FF0000FF"/>
        <rFont val="Calibri"/>
        <family val="2"/>
        <scheme val="minor"/>
      </rPr>
      <t xml:space="preserve">   </t>
    </r>
    <r>
      <rPr>
        <b/>
        <sz val="18"/>
        <rFont val="Calibri"/>
        <family val="2"/>
        <scheme val="minor"/>
      </rPr>
      <t>Fahrt- Reise- und Transportkosten</t>
    </r>
  </si>
  <si>
    <t xml:space="preserve">
GF
Mehrkosten
</t>
  </si>
  <si>
    <t xml:space="preserve">
GREEN
FILMING
Mehr-
kosten
</t>
  </si>
  <si>
    <r>
      <rPr>
        <b/>
        <sz val="12"/>
        <rFont val="Calibri"/>
        <family val="2"/>
        <scheme val="minor"/>
      </rPr>
      <t>Schnittwochen</t>
    </r>
    <r>
      <rPr>
        <sz val="12"/>
        <rFont val="Calibri"/>
        <family val="2"/>
        <scheme val="minor"/>
      </rPr>
      <t xml:space="preserve">  </t>
    </r>
    <r>
      <rPr>
        <sz val="12"/>
        <color rgb="FFC00000"/>
        <rFont val="Calibri"/>
        <family val="2"/>
        <scheme val="minor"/>
      </rPr>
      <t xml:space="preserve"> </t>
    </r>
    <r>
      <rPr>
        <sz val="10"/>
        <color rgb="FFC00000"/>
        <rFont val="Calibri"/>
        <family val="2"/>
        <scheme val="minor"/>
      </rPr>
      <t>(Automatischer Übertrag in Blatt 4C)</t>
    </r>
  </si>
  <si>
    <r>
      <rPr>
        <b/>
        <sz val="12"/>
        <rFont val="Calibri"/>
        <family val="2"/>
        <scheme val="minor"/>
      </rPr>
      <t>Filmlänge geplant/Minuten</t>
    </r>
    <r>
      <rPr>
        <sz val="12"/>
        <rFont val="Calibri"/>
        <family val="2"/>
        <scheme val="minor"/>
      </rPr>
      <t xml:space="preserve"> </t>
    </r>
    <r>
      <rPr>
        <sz val="10"/>
        <color rgb="FFC00000"/>
        <rFont val="Calibri"/>
        <family val="2"/>
        <scheme val="minor"/>
      </rPr>
      <t>(Automatischer Übertrag Blatt in 4C)</t>
    </r>
  </si>
  <si>
    <r>
      <rPr>
        <sz val="12"/>
        <rFont val="Calibri"/>
        <family val="2"/>
        <scheme val="minor"/>
      </rPr>
      <t>Kontrolle Differenz zu erbringende u. tatsächliche EL</t>
    </r>
    <r>
      <rPr>
        <sz val="12"/>
        <color rgb="FFC00000"/>
        <rFont val="Calibri"/>
        <family val="2"/>
        <scheme val="minor"/>
      </rPr>
      <t xml:space="preserve">
</t>
    </r>
    <r>
      <rPr>
        <sz val="10"/>
        <color rgb="FFC00000"/>
        <rFont val="Calibri"/>
        <family val="2"/>
        <scheme val="minor"/>
      </rPr>
      <t>PLUS-Differenz: EL ok. - MINUS-Differenz: ZUWENIG EL</t>
    </r>
  </si>
  <si>
    <r>
      <t xml:space="preserve">ÜBERSICHT PROJEKTENTWICKLUNGS- </t>
    </r>
    <r>
      <rPr>
        <sz val="14"/>
        <color rgb="FF0000FF"/>
        <rFont val="Calibri"/>
        <family val="2"/>
        <scheme val="minor"/>
      </rPr>
      <t>oder</t>
    </r>
    <r>
      <rPr>
        <b/>
        <sz val="14"/>
        <color rgb="FF0000FF"/>
        <rFont val="Calibri"/>
        <family val="2"/>
        <scheme val="minor"/>
      </rPr>
      <t xml:space="preserve"> HERSTELLUNGSKOSTEN
</t>
    </r>
    <r>
      <rPr>
        <sz val="10"/>
        <rFont val="Calibri"/>
        <family val="2"/>
        <scheme val="minor"/>
      </rPr>
      <t xml:space="preserve">Die Finanzierung des Filmvorhabens besteht aus der Summe von Förderungen, Eigenleistung (EL) und Rückstellungen (RST) </t>
    </r>
    <r>
      <rPr>
        <sz val="10"/>
        <color rgb="FFC00000"/>
        <rFont val="Calibri"/>
        <family val="2"/>
        <scheme val="minor"/>
      </rPr>
      <t>(Erklärung Blatt 1)</t>
    </r>
    <r>
      <rPr>
        <b/>
        <sz val="14"/>
        <color rgb="FF0000FF"/>
        <rFont val="Calibri"/>
        <family val="2"/>
        <scheme val="minor"/>
      </rPr>
      <t xml:space="preserve">
</t>
    </r>
    <r>
      <rPr>
        <sz val="10"/>
        <color rgb="FFC00000"/>
        <rFont val="Calibri"/>
        <family val="2"/>
        <scheme val="minor"/>
      </rPr>
      <t>(Automatischer Übertrag von Blatt 4)</t>
    </r>
  </si>
  <si>
    <r>
      <rPr>
        <b/>
        <sz val="14"/>
        <color rgb="FF0000FF"/>
        <rFont val="Calibri"/>
        <family val="2"/>
        <scheme val="minor"/>
      </rPr>
      <t>ÜBERSICHT FÖRDERUNGSGELDER</t>
    </r>
    <r>
      <rPr>
        <b/>
        <sz val="14"/>
        <rFont val="Calibri"/>
        <family val="2"/>
        <scheme val="minor"/>
      </rPr>
      <t xml:space="preserve">
</t>
    </r>
    <r>
      <rPr>
        <sz val="10"/>
        <rFont val="Calibri"/>
        <family val="2"/>
        <scheme val="minor"/>
      </rPr>
      <t xml:space="preserve">Die Finanzierung des Filmvorhabens besteht aus der Summe von Förderungen, Eigenleistung/EL und Rückstellungen/RST </t>
    </r>
    <r>
      <rPr>
        <sz val="10"/>
        <color rgb="FFC00000"/>
        <rFont val="Calibri"/>
        <family val="2"/>
        <scheme val="minor"/>
      </rPr>
      <t>(Erklärungen Blatt 1)</t>
    </r>
  </si>
  <si>
    <r>
      <t xml:space="preserve">Eigenleistung
</t>
    </r>
    <r>
      <rPr>
        <sz val="10"/>
        <color rgb="FFC00000"/>
        <rFont val="Calibri"/>
        <family val="2"/>
        <scheme val="minor"/>
      </rPr>
      <t>(Automatischer Übertrag von Blatt 4)</t>
    </r>
  </si>
  <si>
    <r>
      <rPr>
        <b/>
        <sz val="12"/>
        <rFont val="Calibri"/>
        <family val="2"/>
        <scheme val="minor"/>
      </rPr>
      <t>RÜCKSTELLUNG (RST)</t>
    </r>
    <r>
      <rPr>
        <sz val="12"/>
        <rFont val="Calibri"/>
        <family val="2"/>
        <scheme val="minor"/>
      </rPr>
      <t xml:space="preserve">
</t>
    </r>
    <r>
      <rPr>
        <sz val="10"/>
        <color rgb="FFC00000"/>
        <rFont val="Calibri"/>
        <family val="2"/>
        <scheme val="minor"/>
      </rPr>
      <t>(Automatischer Übertrag von Blatt 4)</t>
    </r>
  </si>
  <si>
    <t>SV Höchstbeitrags-
grundlage
aufende Bezüge</t>
  </si>
  <si>
    <t>SV Höchstbeitrags-
grundlage Sonder-
zahlungen</t>
  </si>
  <si>
    <t>Höchstbetrag
laufend</t>
  </si>
  <si>
    <t xml:space="preserve">Höchstbetrag
Sonderzahlung </t>
  </si>
  <si>
    <t>monatlich</t>
  </si>
  <si>
    <t>DA-Sozialversicherung Prozent</t>
  </si>
  <si>
    <t>wöchentlich</t>
  </si>
  <si>
    <t>täglich</t>
  </si>
  <si>
    <r>
      <t>Komponist:in</t>
    </r>
    <r>
      <rPr>
        <sz val="10"/>
        <rFont val="Calibri"/>
        <family val="2"/>
        <scheme val="minor"/>
      </rPr>
      <t xml:space="preserve"> Vor- u. Nachname:
</t>
    </r>
  </si>
  <si>
    <r>
      <t xml:space="preserve">Textrechte - </t>
    </r>
    <r>
      <rPr>
        <sz val="10"/>
        <color rgb="FFC00000"/>
        <rFont val="Calibri"/>
        <family val="2"/>
        <scheme val="minor"/>
      </rPr>
      <t>an wen u. wofür:</t>
    </r>
    <r>
      <rPr>
        <sz val="12"/>
        <rFont val="Calibri"/>
        <family val="2"/>
        <scheme val="minor"/>
      </rPr>
      <t xml:space="preserve">
…</t>
    </r>
  </si>
  <si>
    <r>
      <t>Foto, Bildrechte -</t>
    </r>
    <r>
      <rPr>
        <sz val="10"/>
        <color rgb="FFC00000"/>
        <rFont val="Calibri"/>
        <family val="2"/>
        <scheme val="minor"/>
      </rPr>
      <t xml:space="preserve"> an wen u. wofür:</t>
    </r>
    <r>
      <rPr>
        <sz val="12"/>
        <rFont val="Calibri"/>
        <family val="2"/>
        <scheme val="minor"/>
      </rPr>
      <t xml:space="preserve">
…</t>
    </r>
  </si>
  <si>
    <r>
      <t xml:space="preserve">Musikrechte - </t>
    </r>
    <r>
      <rPr>
        <sz val="10"/>
        <color rgb="FFC00000"/>
        <rFont val="Calibri"/>
        <family val="2"/>
        <scheme val="minor"/>
      </rPr>
      <t>an wen u. wofür:</t>
    </r>
    <r>
      <rPr>
        <sz val="12"/>
        <rFont val="Calibri"/>
        <family val="2"/>
        <scheme val="minor"/>
      </rPr>
      <t xml:space="preserve">
…</t>
    </r>
  </si>
  <si>
    <r>
      <t xml:space="preserve">DCP UT Englisch
</t>
    </r>
    <r>
      <rPr>
        <sz val="10"/>
        <color rgb="FFC00000"/>
        <rFont val="Calibri"/>
        <family val="2"/>
        <scheme val="minor"/>
      </rPr>
      <t>(Schriftliche Begründung beilegen)</t>
    </r>
  </si>
  <si>
    <r>
      <t xml:space="preserve">Filmentwicklung </t>
    </r>
    <r>
      <rPr>
        <sz val="10"/>
        <color rgb="FFC00000"/>
        <rFont val="Calibri"/>
        <family val="2"/>
        <scheme val="minor"/>
      </rPr>
      <t>(lt. beizulegendem Angebot)</t>
    </r>
  </si>
  <si>
    <t>VORKOSTEN</t>
  </si>
  <si>
    <t>NUTZUNGSRECHTE</t>
  </si>
  <si>
    <t>HONORARE, GAGEN</t>
  </si>
  <si>
    <t>KAMERA-, TON- u. LICHTEQUIPMENT</t>
  </si>
  <si>
    <t>AUSSTATTUNG, AUSSENAUFNAHMEN</t>
  </si>
  <si>
    <t>SCHNITT, SYNCHRONISATION, MISCHUNG</t>
  </si>
  <si>
    <t>BILD- u. TONBEARBEITUNG</t>
  </si>
  <si>
    <t>VERSICHERUNGEN</t>
  </si>
  <si>
    <t>REISE- , BEFÖRDERUNGS- u. TRANSPORTKOSTEN</t>
  </si>
  <si>
    <t>ALLGEMEINE KOSTEN</t>
  </si>
  <si>
    <t>Telefonatkosten</t>
  </si>
  <si>
    <t>Übersetzungen: wofür:
..
..</t>
  </si>
  <si>
    <r>
      <t>11. Erklärende, detaillierte Beschreibung der wesentlichen Änderungen im Vergleich zur 1. Einreichung</t>
    </r>
    <r>
      <rPr>
        <sz val="12"/>
        <color rgb="FFC00000"/>
        <rFont val="Calibri"/>
        <family val="2"/>
        <scheme val="minor"/>
      </rPr>
      <t xml:space="preserve"> </t>
    </r>
    <r>
      <rPr>
        <sz val="12"/>
        <rFont val="Calibri"/>
        <family val="2"/>
        <scheme val="minor"/>
      </rPr>
      <t>(nur bei 2. Wiedervorlage)</t>
    </r>
  </si>
  <si>
    <r>
      <t>13. Erklärende, detaillierte Beschreibung der wesentlichen Änderungen im Vergleich zur 1. Einreichung</t>
    </r>
    <r>
      <rPr>
        <sz val="12"/>
        <color rgb="FFC00000"/>
        <rFont val="Calibri"/>
        <family val="2"/>
        <scheme val="minor"/>
      </rPr>
      <t xml:space="preserve"> </t>
    </r>
    <r>
      <rPr>
        <sz val="12"/>
        <rFont val="Calibri"/>
        <family val="2"/>
        <scheme val="minor"/>
      </rPr>
      <t>(nur bei 2. Wiedervorlage)</t>
    </r>
  </si>
  <si>
    <r>
      <t>Bei allen geförderten Filmprojekten muss verpflichtend in geeigneter Form und in branchenüblicher Weise durch die Verwendung des</t>
    </r>
    <r>
      <rPr>
        <b/>
        <sz val="12"/>
        <color theme="1"/>
        <rFont val="Calibri"/>
        <family val="2"/>
        <scheme val="minor"/>
      </rPr>
      <t xml:space="preserve"> </t>
    </r>
    <r>
      <rPr>
        <sz val="12"/>
        <color theme="1"/>
        <rFont val="Calibri"/>
        <family val="2"/>
        <scheme val="minor"/>
      </rPr>
      <t>Logos der Filmabteilung hingewiesen werden. Dieses kann unter</t>
    </r>
    <r>
      <rPr>
        <sz val="12"/>
        <color rgb="FF0000FF"/>
        <rFont val="Calibri"/>
        <family val="2"/>
        <scheme val="minor"/>
      </rPr>
      <t xml:space="preserve"> </t>
    </r>
    <r>
      <rPr>
        <u/>
        <sz val="12"/>
        <color rgb="FF0000FF"/>
        <rFont val="Calibri"/>
        <family val="2"/>
        <scheme val="minor"/>
      </rPr>
      <t>film@bmkoes.gv.at</t>
    </r>
    <r>
      <rPr>
        <sz val="12"/>
        <color theme="1"/>
        <rFont val="Calibri"/>
        <family val="2"/>
        <scheme val="minor"/>
      </rPr>
      <t xml:space="preserve"> angefordert werden.</t>
    </r>
  </si>
  <si>
    <r>
      <t xml:space="preserve">• wird das Vorhaben zu mehr als 50% von ausländischen Förderungsstellen mitfinanziert, kann eine Förderung nur im Einzelfall empfohlen werden.
   Voraussetzung:  die:der Regisseur:in kann </t>
    </r>
    <r>
      <rPr>
        <b/>
        <sz val="12"/>
        <color theme="1"/>
        <rFont val="Calibri"/>
        <family val="2"/>
        <scheme val="minor"/>
      </rPr>
      <t>Filmpreise und Screenings bei international relevanten Filmfestivals</t>
    </r>
    <r>
      <rPr>
        <sz val="12"/>
        <color theme="1"/>
        <rFont val="Calibri"/>
        <family val="2"/>
        <scheme val="minor"/>
      </rPr>
      <t xml:space="preserve"> (siehe Filmfestivalliste)</t>
    </r>
    <r>
      <rPr>
        <b/>
        <sz val="12"/>
        <color theme="1"/>
        <rFont val="Calibri"/>
        <family val="2"/>
        <scheme val="minor"/>
      </rPr>
      <t xml:space="preserve"> vorweisen.</t>
    </r>
  </si>
  <si>
    <t xml:space="preserve"> 9. Technische Angaben zu Film/Videosystem, Filmlänge, Drehverhältnis, -dauer, Schnittzeit, genaue Typenbezeichnung von Kamera und Schnittsystem</t>
  </si>
  <si>
    <t>Archivierung geförderter Filme</t>
  </si>
  <si>
    <t xml:space="preserve"> 7. Referenzfilm der Regisseurin/des Regisseurs als Sichtungslink (inkl. Passwort), der im formalen bzw. inhaltlichen Zusammenhang mit dem eingereichten Projekt steht.
      Keine Werbeclips, Trailer oder Loops für Installationen. </t>
  </si>
  <si>
    <t xml:space="preserve"> 9. Referenzfilm der Regisseurin/des Regisseurs als Sichtungslink (inkl. Passwort), der im formalem bzw. inhaltlichem Zusammenhang mit dem eingereichten Projekt steht.
      Keine Werbeclips, Trailer oder Loops für Installationen. </t>
  </si>
  <si>
    <t xml:space="preserve">11. Referenzfilm der Regisseurin/des Regisseurs als Sichtungslink (inkl. Passwort), der im formalem bzw. inhaltlichem Zusammenhang mit dem eingereichten Projekt steht.
      Keine Werbeclips, Trailer oder Loops für Installationen. </t>
  </si>
  <si>
    <r>
      <t>Filmvorhaben, deren Gesamt</t>
    </r>
    <r>
      <rPr>
        <b/>
        <sz val="12"/>
        <rFont val="Calibri"/>
        <family val="2"/>
        <scheme val="minor"/>
      </rPr>
      <t>herstellungs</t>
    </r>
    <r>
      <rPr>
        <sz val="12"/>
        <rFont val="Calibri"/>
        <family val="2"/>
        <scheme val="minor"/>
      </rPr>
      <t>kosten EUR 500.000 (Richtwert) übersteigen bzw. Koproduktionen, bei denen der Österreichanteil die Förderungshöhe EUR 500.000 übersteigt, werden von der Filmabteilung nicht gefördert.</t>
    </r>
  </si>
  <si>
    <t>Honorare für Regie und Drehbuch sind in der Kalkulationsvorlage angegeben (s. Tabellenblatt Richt- u. Höchstsätze).</t>
  </si>
  <si>
    <t>13. Referenzfilm der Regisseurin/des Regisseurs als Sichtungslink (inkl. Passwort), der im formalem bzw. inhaltlichem Zusammenhang mit dem eingereichten Projekt steht.
      Keine Werbeclips, Trailer oder Loops für Installationen.</t>
  </si>
  <si>
    <r>
      <t>·</t>
    </r>
    <r>
      <rPr>
        <sz val="7"/>
        <color theme="1"/>
        <rFont val="Times New Roman"/>
        <family val="1"/>
      </rPr>
      <t xml:space="preserve">       </t>
    </r>
    <r>
      <rPr>
        <sz val="12"/>
        <color theme="1"/>
        <rFont val="Calibri"/>
        <family val="2"/>
        <scheme val="minor"/>
      </rPr>
      <t>eine digitale Sichtungskopie (</t>
    </r>
    <r>
      <rPr>
        <b/>
        <sz val="12"/>
        <color theme="1"/>
        <rFont val="Calibri"/>
        <family val="2"/>
        <scheme val="minor"/>
      </rPr>
      <t>Streaming-Link</t>
    </r>
    <r>
      <rPr>
        <sz val="12"/>
        <color theme="1"/>
        <rFont val="Calibri"/>
        <family val="2"/>
        <scheme val="minor"/>
      </rPr>
      <t xml:space="preserve">) des fertigen Films </t>
    </r>
    <r>
      <rPr>
        <u/>
        <sz val="12"/>
        <color theme="1"/>
        <rFont val="Calibri"/>
        <family val="2"/>
        <scheme val="minor"/>
      </rPr>
      <t>und</t>
    </r>
  </si>
  <si>
    <t>Nach Fertigstellung hat die:der Förderungsnehmer:in das geförderte Werk auf archivfähigen Datenträgern in Originalfassung der Filmabteilung zu übermitteln:</t>
  </si>
  <si>
    <t>VOR- u. NACHname Produzent:in</t>
  </si>
  <si>
    <t>BMKÖS, Abt. FILM</t>
  </si>
  <si>
    <t>VOR- u. NACHname des GFC</t>
  </si>
  <si>
    <t>Aus-/Weiterbildungsprogramm des GFC</t>
  </si>
  <si>
    <r>
      <rPr>
        <sz val="12"/>
        <color theme="1"/>
        <rFont val="Calibri"/>
        <family val="2"/>
        <scheme val="minor"/>
      </rPr>
      <t>Angaben zum  filmspezifischen</t>
    </r>
    <r>
      <rPr>
        <sz val="12"/>
        <color rgb="FF0000FF"/>
        <rFont val="Calibri"/>
        <family val="2"/>
        <scheme val="minor"/>
      </rPr>
      <t xml:space="preserve"> </t>
    </r>
    <r>
      <rPr>
        <b/>
        <sz val="12"/>
        <rFont val="Calibri"/>
        <family val="2"/>
        <scheme val="minor"/>
      </rPr>
      <t>CO₂-RECHNER</t>
    </r>
    <r>
      <rPr>
        <b/>
        <sz val="12"/>
        <color theme="1"/>
        <rFont val="Calibri"/>
        <family val="2"/>
        <scheme val="minor"/>
      </rPr>
      <t xml:space="preserve"> </t>
    </r>
  </si>
  <si>
    <t>Bezeichnung</t>
  </si>
  <si>
    <t>Anbieter</t>
  </si>
  <si>
    <t>Ort, Datum</t>
  </si>
  <si>
    <t>SOLL-Daten &amp; IST-Daten der CO₂- Emissionen</t>
  </si>
  <si>
    <t xml:space="preserve">Angaben zum  filmspezifischen CO₂-RECHNER </t>
  </si>
  <si>
    <t>Einreichunterlagen BMKÖS, Abt. FILM</t>
  </si>
  <si>
    <r>
      <t xml:space="preserve">Green Film Consultant
</t>
    </r>
    <r>
      <rPr>
        <sz val="9"/>
        <color rgb="FFC00000"/>
        <rFont val="Calibri"/>
        <family val="2"/>
        <scheme val="minor"/>
      </rPr>
      <t>(bitte unbedingt Nachweis Weiterbildung beilegen)</t>
    </r>
  </si>
  <si>
    <t>b) Honorare (ohne Anstellung)</t>
  </si>
  <si>
    <t>Herstellungsleitung I 1)</t>
  </si>
  <si>
    <t>Herstellungsleitung II 2)</t>
  </si>
  <si>
    <t>Produktionsleitung 1)</t>
  </si>
  <si>
    <t>Produktionsleitung 2)</t>
  </si>
  <si>
    <t>1. Aufnahmeleitung 1)</t>
  </si>
  <si>
    <t>1. Aufnahmeleitung 2)</t>
  </si>
  <si>
    <t>Musikaufnahmeleitung</t>
  </si>
  <si>
    <t>Continuity/Script (Script Supervisor)</t>
  </si>
  <si>
    <t>Kamera I 1)</t>
  </si>
  <si>
    <t>Kamera II 2)</t>
  </si>
  <si>
    <t>Kamera III 3)</t>
  </si>
  <si>
    <t>Kamera im Verbund</t>
  </si>
  <si>
    <t>1. Kameraassistenz</t>
  </si>
  <si>
    <t>2. Kameraassistenz</t>
  </si>
  <si>
    <t>Schwenker (Operator)</t>
  </si>
  <si>
    <t>Editor (Schnitt)</t>
  </si>
  <si>
    <t>Ton I 4)</t>
  </si>
  <si>
    <t>Medienfachkraft 5)</t>
  </si>
  <si>
    <t>Filmaushilfskraft 6)</t>
  </si>
  <si>
    <t>Kosten des GFC</t>
  </si>
  <si>
    <t>Unterschrift in Blockbuchstaben der:des Green Film Consultant:in</t>
  </si>
  <si>
    <r>
      <rPr>
        <b/>
        <sz val="12"/>
        <color theme="1"/>
        <rFont val="Calibri"/>
        <family val="2"/>
        <scheme val="minor"/>
      </rPr>
      <t xml:space="preserve">Kommentierter Maßnahmenkatalog des Pkt. 5 der </t>
    </r>
    <r>
      <rPr>
        <b/>
        <i/>
        <sz val="12"/>
        <color theme="1"/>
        <rFont val="Calibri"/>
        <family val="2"/>
        <scheme val="minor"/>
      </rPr>
      <t>UZ 76 Green Producing in Film und Fernsehen:</t>
    </r>
    <r>
      <rPr>
        <i/>
        <sz val="12"/>
        <color theme="1"/>
        <rFont val="Calibri"/>
        <family val="2"/>
        <scheme val="minor"/>
      </rPr>
      <t xml:space="preserve"> </t>
    </r>
    <r>
      <rPr>
        <sz val="10"/>
        <color rgb="FFC00000"/>
        <rFont val="Calibri"/>
        <family val="2"/>
        <scheme val="minor"/>
      </rPr>
      <t>(lt. Blatt 5A INFO GREEN FILMING)</t>
    </r>
  </si>
  <si>
    <t>rechtsverbindliche Unterschrift der:des Green Film Consultant:in</t>
  </si>
  <si>
    <t>Nachweis beizulegen als Anhang A</t>
  </si>
  <si>
    <t>Kommentare beizulegen als Anhang B</t>
  </si>
  <si>
    <r>
      <t xml:space="preserve">Angaben zur:zum Green-Producing-Beauftragten/ </t>
    </r>
    <r>
      <rPr>
        <b/>
        <sz val="12"/>
        <rFont val="Calibri"/>
        <family val="2"/>
        <scheme val="minor"/>
      </rPr>
      <t xml:space="preserve">GREEN FILM CONSULTANT:IN </t>
    </r>
    <r>
      <rPr>
        <sz val="12"/>
        <rFont val="Calibri"/>
        <family val="2"/>
        <scheme val="minor"/>
      </rPr>
      <t>(GFC)</t>
    </r>
  </si>
  <si>
    <t xml:space="preserve">Angaben zur:zum Green-Producing-Beauftragten/ GREEN FILM CONSULTANT:IN (GFC) </t>
  </si>
  <si>
    <t xml:space="preserve">Name Förderungsnehmer:in (lt. Firmenbuchauszug oder Vereinsregisterauszug) </t>
  </si>
  <si>
    <t>Name Förderungswerber:in (lt. Firmenbuchauszug oder Vereinsregisterauszug)</t>
  </si>
  <si>
    <t>Unterschrift  in Blockbuchstaben und Funktion</t>
  </si>
  <si>
    <t>Informationen zu GREEN FILMING finden Sie auf folgenden Websites:</t>
  </si>
  <si>
    <r>
      <t xml:space="preserve">Seit Anfang 2022 besteht die Verpflichtung, die </t>
    </r>
    <r>
      <rPr>
        <b/>
        <sz val="14"/>
        <color rgb="FF00B050"/>
        <rFont val="Calibri"/>
        <family val="2"/>
        <scheme val="minor"/>
      </rPr>
      <t>ökologisch nachhaltigen, produktionsbezogenen Maßnahmen laut Punkt 5 der Richtlinie UZ 76 Österreichisches Umweltzeichen „Green Producing in Film und Fernsehen"</t>
    </r>
    <r>
      <rPr>
        <sz val="14"/>
        <rFont val="Calibri"/>
        <family val="2"/>
        <scheme val="minor"/>
      </rPr>
      <t xml:space="preserve"> (in der geltenden Fassung) bei der Herstellung von Filmen zu berücksichtigen (siehe unten stehende Übersicht bzw. Web-Links). Die Zertifizierung eines Filmes mit dem Österreichischen Umweltzeichen ist keine Voraussetzung für eine Förderung.
</t>
    </r>
  </si>
  <si>
    <r>
      <t xml:space="preserve">Die Umweltzeichenrichtlinie schreibt die Nennung eines:einer </t>
    </r>
    <r>
      <rPr>
        <b/>
        <sz val="14"/>
        <color rgb="FF00B050"/>
        <rFont val="Calibri"/>
        <family val="2"/>
        <scheme val="minor"/>
      </rPr>
      <t>Green Producing Beauftragten/ Green Film Consultant</t>
    </r>
    <r>
      <rPr>
        <sz val="14"/>
        <rFont val="Calibri"/>
        <family val="2"/>
        <scheme val="minor"/>
      </rPr>
      <t xml:space="preserve"> vor, die:der das Filmvorhaben (wenn möglich inklusive Pre- und Postproduktion) begleitet und deren:dessen fachliche Qualifikation nachgewiesen werden muss. Das BMKÖS anerkennt derzeit die Weiterbildung zur:zum „Green Film Consultant Austria (GFCA)“ durch das LAFC-Evergreen Prisma oder eine gleichwertige andere Weiterbildung oder den Nachweis, bereits als Green Film Consultant gearbeitet zu haben. Es ist möglich, sowohl eine:einen firmeninterne:n, als auch eine:n externe:n Green Film Consultant einzusetzen. Kostenlose Weiterbildungskurse zum:zur Green Film Consultant werden laufend von der Lower Austrian Filmcommission (LAFC) angeboten (siehe unten stehender Web-Link).
</t>
    </r>
  </si>
  <si>
    <r>
      <t xml:space="preserve">Die genannten Vorgaben der Umweltzeichenrichtlinie werden im BMKÖS durch die Einführung eines </t>
    </r>
    <r>
      <rPr>
        <b/>
        <sz val="14"/>
        <color rgb="FF00B050"/>
        <rFont val="Calibri"/>
        <family val="2"/>
        <scheme val="minor"/>
      </rPr>
      <t>GREEN COMMITMENTS</t>
    </r>
    <r>
      <rPr>
        <sz val="14"/>
        <rFont val="Calibri"/>
        <family val="2"/>
        <scheme val="minor"/>
      </rPr>
      <t xml:space="preserve"> (siehe </t>
    </r>
    <r>
      <rPr>
        <sz val="14"/>
        <color rgb="FF00B050"/>
        <rFont val="Calibri"/>
        <family val="2"/>
        <scheme val="minor"/>
      </rPr>
      <t>Blatt 5B</t>
    </r>
    <r>
      <rPr>
        <sz val="14"/>
        <rFont val="Calibri"/>
        <family val="2"/>
        <scheme val="minor"/>
      </rPr>
      <t xml:space="preserve">) bei der Einreichung des Förderungsantrages sowie durch die Abgabe eines Abschlussberichts </t>
    </r>
    <r>
      <rPr>
        <b/>
        <sz val="14"/>
        <color rgb="FF00B050"/>
        <rFont val="Calibri"/>
        <family val="2"/>
        <scheme val="minor"/>
      </rPr>
      <t>GREEN REPORTS</t>
    </r>
    <r>
      <rPr>
        <sz val="14"/>
        <rFont val="Calibri"/>
        <family val="2"/>
        <scheme val="minor"/>
      </rPr>
      <t xml:space="preserve"> (siehe </t>
    </r>
    <r>
      <rPr>
        <sz val="14"/>
        <color rgb="FF00B050"/>
        <rFont val="Calibri"/>
        <family val="2"/>
        <scheme val="minor"/>
      </rPr>
      <t>Blatt 5C</t>
    </r>
    <r>
      <rPr>
        <sz val="14"/>
        <rFont val="Calibri"/>
        <family val="2"/>
        <scheme val="minor"/>
      </rPr>
      <t>) bei der Abrechnung der Förderung umgesetzt.</t>
    </r>
  </si>
  <si>
    <t xml:space="preserve">https://www.lafc.at/news/?ggid=3&amp;aid=599&amp;cp=0&amp;jahr=2020&amp;region=0 </t>
  </si>
  <si>
    <r>
      <t xml:space="preserve">Die Umweltzeichenrichtlinie sieht auch die Verwendung eines </t>
    </r>
    <r>
      <rPr>
        <b/>
        <sz val="14"/>
        <color rgb="FF00B050"/>
        <rFont val="Calibri"/>
        <family val="2"/>
        <scheme val="minor"/>
      </rPr>
      <t>filmspezifischen CO₂-Rechners</t>
    </r>
    <r>
      <rPr>
        <sz val="14"/>
        <rFont val="Calibri"/>
        <family val="2"/>
        <scheme val="minor"/>
      </rPr>
      <t xml:space="preserve"> verpflichtend vor. In der Planungsphase werden dabei die aktuellen CO₂-Emissionen, die u. a. durch Strom, Mobilität und Hotelübernachtungen des Teams, Catering, Ausstattung, etc. verursacht werden, als SOLL-Daten und nach Abschluss der Dreharbeiten als IST-Daten erfasst. Das BMKÖS empfiehlt die Verwendung des "CO₂-Rechner für FILM- und TV PRODUKTIONEN IN ÖSTERREICH" der LAFC (siehe unten stehender Web-Link).</t>
    </r>
  </si>
  <si>
    <r>
      <t xml:space="preserve">Dieses EXCEL-File besteht aus mehreren Blättern - </t>
    </r>
    <r>
      <rPr>
        <sz val="12"/>
        <color theme="5" tint="-0.249977111117893"/>
        <rFont val="Calibri"/>
        <family val="2"/>
        <scheme val="minor"/>
      </rPr>
      <t xml:space="preserve">ORANGE = auszufüllen  </t>
    </r>
    <r>
      <rPr>
        <sz val="12"/>
        <rFont val="Calibri"/>
        <family val="2"/>
        <scheme val="minor"/>
      </rPr>
      <t>-</t>
    </r>
    <r>
      <rPr>
        <sz val="12"/>
        <color theme="5" tint="-0.249977111117893"/>
        <rFont val="Calibri"/>
        <family val="2"/>
        <scheme val="minor"/>
      </rPr>
      <t xml:space="preserve">  </t>
    </r>
    <r>
      <rPr>
        <sz val="12"/>
        <color rgb="FF0000FF"/>
        <rFont val="Calibri"/>
        <family val="2"/>
        <scheme val="minor"/>
      </rPr>
      <t xml:space="preserve">BLAU = Information  </t>
    </r>
    <r>
      <rPr>
        <sz val="12"/>
        <rFont val="Calibri"/>
        <family val="2"/>
        <scheme val="minor"/>
      </rPr>
      <t xml:space="preserve">- </t>
    </r>
    <r>
      <rPr>
        <sz val="12"/>
        <color rgb="FF0000FF"/>
        <rFont val="Calibri"/>
        <family val="2"/>
        <scheme val="minor"/>
      </rPr>
      <t xml:space="preserve"> </t>
    </r>
    <r>
      <rPr>
        <sz val="12"/>
        <color rgb="FF00B050"/>
        <rFont val="Calibri"/>
        <family val="2"/>
        <scheme val="minor"/>
      </rPr>
      <t>GRÜN = Green Filming (nur bei Herstellungsförderung auszufüllen)</t>
    </r>
  </si>
  <si>
    <t>Einreichungsmodalitäten</t>
  </si>
  <si>
    <t>• Nicht förderbar im Bereich der Projektentwicklung sind Vorhaben, die in der Herstellung aufgrund ihres Budgetvolumens von der Filmabteilung 
   voraussichtlich nicht mitfinanziert werden können.</t>
  </si>
  <si>
    <t xml:space="preserve">• Anträge müssen rechtzeitig eingereicht werden. </t>
  </si>
  <si>
    <t>• VOR Antragstellung entstandene Kosten können nicht anerkannt werden.</t>
  </si>
  <si>
    <t>• Wurde Ihr Antrag von einer Abteilung der Sektion Kunst und Kultur im BMKÖS abgelehnt, ist eine weitere Antragstellung in der Filmabteilung (und vice versa) nicht zulässig.</t>
  </si>
  <si>
    <t>• Avantgarde-, Experimental- und Animationsfilme: projektbezogen</t>
  </si>
  <si>
    <r>
      <rPr>
        <b/>
        <sz val="12"/>
        <color rgb="FF00B050"/>
        <rFont val="Calibri"/>
        <family val="2"/>
        <scheme val="minor"/>
      </rPr>
      <t>GREEN FILMING</t>
    </r>
    <r>
      <rPr>
        <sz val="12"/>
        <rFont val="Calibri"/>
        <family val="2"/>
        <scheme val="minor"/>
      </rPr>
      <t>: Es wird empfohlen, die produktionsbezogenen Vorgaben laut Punkt 5 der Richtlinie UZ 76 Österreichisches Umweltzeichen „Green Producing in Film und Fernsehen“ in der geltenden Fassung bereits bei der Projektentwicklung zu berücksichtigen.
Weiterführende Informationen dazu finden Sie unter:</t>
    </r>
  </si>
  <si>
    <t xml:space="preserve"> 8. Aktuelle Meldebestätigung der Regisseurin/des Regisseurs bzw. aktueller Auszug aus dem Firmenbuch bzw. aktueller Vereinsregisterauszug</t>
  </si>
  <si>
    <t>10. Aktuelle Meldebestätigung der Regisseurin/des Regisseurs bzw. aktueller Auszug aus dem Firmenbuch bzw. aktueller Vereinsregisterauszug</t>
  </si>
  <si>
    <t>12. Aktuelle Meldebestätigung der Regisseurin/des Regisseurs bzw. aktueller Auszug aus dem Firmenbuch bzw. aktueller Vereinsregisterauszug</t>
  </si>
  <si>
    <r>
      <rPr>
        <sz val="12"/>
        <color rgb="FF7030A0"/>
        <rFont val="Calibri"/>
        <family val="2"/>
        <scheme val="minor"/>
      </rPr>
      <t xml:space="preserve">Gefördert wird die </t>
    </r>
    <r>
      <rPr>
        <b/>
        <sz val="12"/>
        <color rgb="FF7030A0"/>
        <rFont val="Calibri"/>
        <family val="2"/>
        <scheme val="minor"/>
      </rPr>
      <t xml:space="preserve">Projektentwicklung von Spielfilmen, Dokumentarfilmen, Animationsfilmen und Experimentalfilmen ohne Mindestlänge, deren kommerziell schwierige, unabhängige Produktionsweise innovative und inhaltlich anspruchsvolle Werke erwarten lässt. 
</t>
    </r>
    <r>
      <rPr>
        <sz val="12"/>
        <color rgb="FF7030A0"/>
        <rFont val="Calibri"/>
        <family val="2"/>
        <scheme val="minor"/>
      </rPr>
      <t>Die geförderten Filme sind vorwiegend für den Einsatz bei Filmfestivals und/oder für die Distribution im Kino bzw. auf sonstigen Verbreitungswegen vorgesehen.</t>
    </r>
  </si>
  <si>
    <t>Förderungshöhe</t>
  </si>
  <si>
    <r>
      <rPr>
        <b/>
        <sz val="12"/>
        <color rgb="FFC00000"/>
        <rFont val="Calibri"/>
        <family val="2"/>
        <scheme val="minor"/>
      </rPr>
      <t>! NEU !</t>
    </r>
    <r>
      <rPr>
        <b/>
        <sz val="12"/>
        <color rgb="FF00B050"/>
        <rFont val="Calibri"/>
        <family val="2"/>
        <scheme val="minor"/>
      </rPr>
      <t xml:space="preserve"> GREEN FILMING</t>
    </r>
    <r>
      <rPr>
        <sz val="12"/>
        <rFont val="Calibri"/>
        <family val="2"/>
        <scheme val="minor"/>
      </rPr>
      <t xml:space="preserve">: 
Seit Anfang 2022 besteht die Verpflichtung, die ökologisch nachhaltigen, </t>
    </r>
    <r>
      <rPr>
        <b/>
        <sz val="12"/>
        <color rgb="FF00B050"/>
        <rFont val="Calibri"/>
        <family val="2"/>
        <scheme val="minor"/>
      </rPr>
      <t>produktionsbezogenen Maßnahmen</t>
    </r>
    <r>
      <rPr>
        <sz val="12"/>
        <rFont val="Calibri"/>
        <family val="2"/>
        <scheme val="minor"/>
      </rPr>
      <t xml:space="preserve"> laut Punkt 5 der </t>
    </r>
    <r>
      <rPr>
        <b/>
        <i/>
        <sz val="12"/>
        <color rgb="FF00B050"/>
        <rFont val="Calibri"/>
        <family val="2"/>
        <scheme val="minor"/>
      </rPr>
      <t>Richtlinie UZ 76 Österreichisches Umweltzeichen „Green Producing in Film und Fernsehen"</t>
    </r>
    <r>
      <rPr>
        <b/>
        <i/>
        <sz val="12"/>
        <rFont val="Calibri"/>
        <family val="2"/>
        <scheme val="minor"/>
      </rPr>
      <t xml:space="preserve"> </t>
    </r>
    <r>
      <rPr>
        <sz val="12"/>
        <rFont val="Calibri"/>
        <family val="2"/>
        <scheme val="minor"/>
      </rPr>
      <t xml:space="preserve">(in der geltenden Fassung) bei der Herstellung von Filmen zu berücksichtigen.
Für alle weiterführenden Details steht Ihnen das Informationsblatt </t>
    </r>
    <r>
      <rPr>
        <sz val="12"/>
        <color rgb="FF00B050"/>
        <rFont val="Calibri"/>
        <family val="2"/>
        <scheme val="minor"/>
      </rPr>
      <t>5A GREEN FILMING</t>
    </r>
    <r>
      <rPr>
        <sz val="12"/>
        <rFont val="Calibri"/>
        <family val="2"/>
        <scheme val="minor"/>
      </rPr>
      <t xml:space="preserve"> in dieser Kalkulationsvorlage zur Verfügung, ebenso finden Sie hier die standardisierten Vorlagen </t>
    </r>
    <r>
      <rPr>
        <sz val="12"/>
        <color rgb="FF00B050"/>
        <rFont val="Calibri"/>
        <family val="2"/>
        <scheme val="minor"/>
      </rPr>
      <t>5B GREEN COMMITMENT</t>
    </r>
    <r>
      <rPr>
        <sz val="12"/>
        <rFont val="Calibri"/>
        <family val="2"/>
        <scheme val="minor"/>
      </rPr>
      <t xml:space="preserve"> (für die Einreichung) und </t>
    </r>
    <r>
      <rPr>
        <sz val="12"/>
        <color rgb="FF00B050"/>
        <rFont val="Calibri"/>
        <family val="2"/>
        <scheme val="minor"/>
      </rPr>
      <t xml:space="preserve">5C GREEN REPORT </t>
    </r>
    <r>
      <rPr>
        <sz val="12"/>
        <rFont val="Calibri"/>
        <family val="2"/>
        <scheme val="minor"/>
      </rPr>
      <t>(für die Abrechnung).</t>
    </r>
  </si>
  <si>
    <r>
      <t xml:space="preserve">Arbeitsrecht -  </t>
    </r>
    <r>
      <rPr>
        <sz val="12"/>
        <rFont val="Calibri"/>
        <family val="2"/>
        <scheme val="minor"/>
      </rPr>
      <t>Für die Einhaltung arbeits- und sozialrechtlicher Regelungen ist ausschließlich die:der Fördernehmer:in verantwortlich. 
Bei steuerrechtlichen Fragen wenden Sie sich bitte an eine:n Steuerberater:in.</t>
    </r>
  </si>
  <si>
    <r>
      <t xml:space="preserve">Endformat - </t>
    </r>
    <r>
      <rPr>
        <sz val="12"/>
        <rFont val="Calibri"/>
        <family val="2"/>
        <scheme val="minor"/>
      </rPr>
      <t xml:space="preserve"> Ist ein DCP </t>
    </r>
    <r>
      <rPr>
        <b/>
        <u/>
        <sz val="12"/>
        <rFont val="Calibri"/>
        <family val="2"/>
        <scheme val="minor"/>
      </rPr>
      <t>UND</t>
    </r>
    <r>
      <rPr>
        <sz val="12"/>
        <rFont val="Calibri"/>
        <family val="2"/>
        <scheme val="minor"/>
      </rPr>
      <t xml:space="preserve"> ein DCDM</t>
    </r>
  </si>
  <si>
    <t>Green Filming Bedarf</t>
  </si>
  <si>
    <r>
      <t xml:space="preserve">5A GREEN FILMING – Informationsblatt </t>
    </r>
    <r>
      <rPr>
        <b/>
        <sz val="14"/>
        <color rgb="FFC00000"/>
        <rFont val="Calibri"/>
        <family val="2"/>
        <scheme val="minor"/>
      </rPr>
      <t>(lesen sie diesen Text bitte sehr sorgfältig durch)</t>
    </r>
  </si>
  <si>
    <r>
      <t xml:space="preserve">Der </t>
    </r>
    <r>
      <rPr>
        <b/>
        <u/>
        <sz val="12"/>
        <color rgb="FF0000FF"/>
        <rFont val="Calibri"/>
        <family val="2"/>
        <scheme val="minor"/>
      </rPr>
      <t>Abschlussbericht</t>
    </r>
    <r>
      <rPr>
        <sz val="12"/>
        <color rgb="FF0000FF"/>
        <rFont val="Calibri"/>
        <family val="2"/>
        <scheme val="minor"/>
      </rPr>
      <t xml:space="preserve"> GREEN REPORT soll schriftlich festhalten, welche Maßnahmen der </t>
    </r>
    <r>
      <rPr>
        <i/>
        <sz val="12"/>
        <color rgb="FF0000FF"/>
        <rFont val="Calibri"/>
        <family val="2"/>
        <scheme val="minor"/>
      </rPr>
      <t>UZ 76 Green Producing in Film und Fernsehen</t>
    </r>
    <r>
      <rPr>
        <sz val="12"/>
        <color rgb="FF0000FF"/>
        <rFont val="Calibri"/>
        <family val="2"/>
        <scheme val="minor"/>
      </rPr>
      <t xml:space="preserve"> umgesetzt werden konnten. Sollten darüber hinaus Maßnahmen erfüllt worden sein, bitten wir Sie, diese ebenfalls anzuführen. Konnten MUSS-Maßnahmen nicht umgesetzt werden, ist dies schriftlich zu begründen. 
Das BMKÖS behält sich den Nachweis durch Belege vor.</t>
    </r>
  </si>
  <si>
    <r>
      <t xml:space="preserve">5C GREEN REPORT
</t>
    </r>
    <r>
      <rPr>
        <b/>
        <sz val="12"/>
        <color rgb="FFC00000"/>
        <rFont val="Calibri"/>
        <family val="2"/>
        <scheme val="minor"/>
      </rPr>
      <t>Bei Abrechnung der Herstellungsförderung vorzulegen</t>
    </r>
    <r>
      <rPr>
        <b/>
        <sz val="20"/>
        <rFont val="Calibri"/>
        <family val="2"/>
        <scheme val="minor"/>
      </rPr>
      <t xml:space="preserve">
</t>
    </r>
    <r>
      <rPr>
        <sz val="8"/>
        <color rgb="FFC00000"/>
        <rFont val="Calibri"/>
        <family val="2"/>
        <scheme val="minor"/>
      </rPr>
      <t>Achtung: Die Vorlage eines Zertifikats "Österreichisches Umweltzeichen" gem. UZ 76 (inklusive CO₂-SOLL-/IST-Berechnung) ersetzt den Green Report!</t>
    </r>
  </si>
  <si>
    <r>
      <t xml:space="preserve">5B GREEN COMMITMENT 
</t>
    </r>
    <r>
      <rPr>
        <b/>
        <sz val="12"/>
        <color rgb="FFC00000"/>
        <rFont val="Calibri"/>
        <family val="2"/>
        <scheme val="minor"/>
      </rPr>
      <t xml:space="preserve">Nur bei Einreichung für </t>
    </r>
    <r>
      <rPr>
        <b/>
        <u/>
        <sz val="12"/>
        <color rgb="FFC00000"/>
        <rFont val="Calibri"/>
        <family val="2"/>
        <scheme val="minor"/>
      </rPr>
      <t>Herstellung</t>
    </r>
    <r>
      <rPr>
        <b/>
        <sz val="12"/>
        <color rgb="FFC00000"/>
        <rFont val="Calibri"/>
        <family val="2"/>
        <scheme val="minor"/>
      </rPr>
      <t>sförderung gemeinsam mit dem Nachweis der fachlichen Qualifikation der:des Green Film Consultant:in vorzulegen</t>
    </r>
  </si>
  <si>
    <t xml:space="preserve">Sektion IV – Kunst und Kultur, Abteilung Film </t>
  </si>
  <si>
    <t>Animationsfilm</t>
  </si>
  <si>
    <r>
      <rPr>
        <b/>
        <sz val="12"/>
        <color rgb="FF0000FF"/>
        <rFont val="Calibri"/>
        <family val="2"/>
        <scheme val="minor"/>
      </rPr>
      <t>Blatt 1</t>
    </r>
    <r>
      <rPr>
        <b/>
        <sz val="12"/>
        <color theme="1"/>
        <rFont val="Calibri"/>
        <family val="2"/>
        <scheme val="minor"/>
      </rPr>
      <t xml:space="preserve">     </t>
    </r>
    <r>
      <rPr>
        <b/>
        <sz val="16"/>
        <color theme="1"/>
        <rFont val="Calibri"/>
        <family val="2"/>
        <scheme val="minor"/>
      </rPr>
      <t xml:space="preserve">                                     WICHTIGE INFOS, LINKS f. PE </t>
    </r>
    <r>
      <rPr>
        <b/>
        <u/>
        <sz val="16"/>
        <color theme="1"/>
        <rFont val="Calibri"/>
        <family val="2"/>
        <scheme val="minor"/>
      </rPr>
      <t>oder</t>
    </r>
    <r>
      <rPr>
        <b/>
        <sz val="16"/>
        <color theme="1"/>
        <rFont val="Calibri"/>
        <family val="2"/>
        <scheme val="minor"/>
      </rPr>
      <t xml:space="preserve"> Herstellung FILMFIRMEN </t>
    </r>
    <r>
      <rPr>
        <b/>
        <u/>
        <sz val="16"/>
        <color theme="1"/>
        <rFont val="Calibri"/>
        <family val="2"/>
        <scheme val="minor"/>
      </rPr>
      <t>oder</t>
    </r>
    <r>
      <rPr>
        <b/>
        <sz val="16"/>
        <color theme="1"/>
        <rFont val="Calibri"/>
        <family val="2"/>
        <scheme val="minor"/>
      </rPr>
      <t xml:space="preserve"> VEREINE
                                                                        </t>
    </r>
    <r>
      <rPr>
        <b/>
        <sz val="16"/>
        <color rgb="FF0000FF"/>
        <rFont val="Calibri"/>
        <family val="2"/>
        <scheme val="minor"/>
      </rPr>
      <t xml:space="preserve"> </t>
    </r>
    <r>
      <rPr>
        <b/>
        <sz val="12"/>
        <color rgb="FFC00000"/>
        <rFont val="Calibri"/>
        <family val="2"/>
        <scheme val="minor"/>
      </rPr>
      <t>Bitte lesen sie diese Informationen sorgfältig durch.</t>
    </r>
  </si>
  <si>
    <r>
      <rPr>
        <b/>
        <sz val="12"/>
        <rFont val="Calibri"/>
        <family val="2"/>
        <scheme val="minor"/>
      </rPr>
      <t xml:space="preserve">Bei Projektentwicklung </t>
    </r>
    <r>
      <rPr>
        <sz val="12"/>
        <rFont val="Calibri"/>
        <family val="2"/>
        <scheme val="minor"/>
      </rPr>
      <t>(PE) - diese Kalkulation darf aussschließlich Kosten für PE enthalten.</t>
    </r>
  </si>
  <si>
    <r>
      <rPr>
        <b/>
        <sz val="12"/>
        <rFont val="Calibri"/>
        <family val="2"/>
        <scheme val="minor"/>
      </rPr>
      <t>Gleichzeitige</t>
    </r>
    <r>
      <rPr>
        <sz val="12"/>
        <rFont val="Calibri"/>
        <family val="2"/>
        <scheme val="minor"/>
      </rPr>
      <t xml:space="preserve"> PE- und Herstellungsansuchen sind </t>
    </r>
    <r>
      <rPr>
        <b/>
        <sz val="12"/>
        <rFont val="Calibri"/>
        <family val="2"/>
        <scheme val="minor"/>
      </rPr>
      <t>nicht zulässig</t>
    </r>
    <r>
      <rPr>
        <sz val="12"/>
        <rFont val="Calibri"/>
        <family val="2"/>
        <scheme val="minor"/>
      </rPr>
      <t>.</t>
    </r>
  </si>
  <si>
    <t>Weitere DCP-Kopien sind im Rahmen der Förderung der Festivalteilnahmen oder Kinostart - je nach begründetem Bedarf - zB für internationle Festivals mit engl. Untertitelung - zu beantragen.</t>
  </si>
  <si>
    <t xml:space="preserve">Geeignete Posten sind Geräte, die sich im Eigentum der Antragstellerin/des Antragstellers befinden (Kamera, Tonaufnahmegeräte, Schnittanlage). </t>
  </si>
  <si>
    <t>Sie haben bis zur Fertigstellung (der PE oder Herstellung) die Möglichkeit, für diese RST-Summe weitere Fördergeber zu finden.  
Mit diesen Zusagen können sie die RST auflösen. Sollte dies nicht gelingen, werden die RST bei der Abrechung zu Eigenleistungen.</t>
  </si>
  <si>
    <t>Die Filmabteilung ist bei Änderungen sofort schriftlich zu informieren.</t>
  </si>
  <si>
    <r>
      <t xml:space="preserve">Vorkosten
</t>
    </r>
    <r>
      <rPr>
        <sz val="10"/>
        <color rgb="FFC00000"/>
        <rFont val="Calibri"/>
        <family val="2"/>
        <scheme val="minor"/>
      </rPr>
      <t xml:space="preserve">sind Kosten,die noch nicht gefördert wurden </t>
    </r>
  </si>
  <si>
    <t>Casting/Stunden</t>
  </si>
  <si>
    <r>
      <t xml:space="preserve">Bahnfahrten </t>
    </r>
    <r>
      <rPr>
        <sz val="10"/>
        <rFont val="Calibri"/>
        <family val="2"/>
        <scheme val="minor"/>
      </rPr>
      <t>V</t>
    </r>
    <r>
      <rPr>
        <sz val="10"/>
        <color rgb="FFC00000"/>
        <rFont val="Calibri"/>
        <family val="2"/>
        <scheme val="minor"/>
      </rPr>
      <t>or-u Nachname, Destination:</t>
    </r>
    <r>
      <rPr>
        <sz val="10"/>
        <rFont val="Calibri"/>
        <family val="2"/>
        <scheme val="minor"/>
      </rPr>
      <t xml:space="preserve">
..
..
..
..
..</t>
    </r>
  </si>
  <si>
    <r>
      <t>Flüge</t>
    </r>
    <r>
      <rPr>
        <sz val="12"/>
        <color rgb="FFC00000"/>
        <rFont val="Calibri"/>
        <family val="2"/>
        <scheme val="minor"/>
      </rPr>
      <t xml:space="preserve"> </t>
    </r>
    <r>
      <rPr>
        <sz val="10"/>
        <color rgb="FFC00000"/>
        <rFont val="Calibri"/>
        <family val="2"/>
        <scheme val="minor"/>
      </rPr>
      <t>Vor-u Nachname, Destination:</t>
    </r>
    <r>
      <rPr>
        <sz val="10"/>
        <rFont val="Calibri"/>
        <family val="2"/>
        <scheme val="minor"/>
      </rPr>
      <t xml:space="preserve">
..
..
..
..
..</t>
    </r>
  </si>
  <si>
    <t>Fahrten, Transporte zu Drehorten</t>
  </si>
  <si>
    <t>Kilometergeld zu Drehorten</t>
  </si>
  <si>
    <r>
      <t xml:space="preserve">Archivrechte - </t>
    </r>
    <r>
      <rPr>
        <sz val="10"/>
        <color rgb="FFC00000"/>
        <rFont val="Calibri"/>
        <family val="2"/>
        <scheme val="minor"/>
      </rPr>
      <t xml:space="preserve">an wen u. wofür:
</t>
    </r>
    <r>
      <rPr>
        <sz val="10"/>
        <rFont val="Calibri"/>
        <family val="2"/>
        <scheme val="minor"/>
      </rPr>
      <t>…
..</t>
    </r>
  </si>
  <si>
    <r>
      <rPr>
        <b/>
        <sz val="14"/>
        <color rgb="FF0000FF"/>
        <rFont val="Calibri"/>
        <family val="2"/>
        <scheme val="minor"/>
      </rPr>
      <t>a) Gagen, Löhne - Stab Produktion 
    (mit Anstellung)</t>
    </r>
    <r>
      <rPr>
        <b/>
        <sz val="12"/>
        <color rgb="FF0000FF"/>
        <rFont val="Calibri"/>
        <family val="2"/>
        <scheme val="minor"/>
      </rPr>
      <t xml:space="preserve">
</t>
    </r>
  </si>
  <si>
    <r>
      <t>Regie</t>
    </r>
    <r>
      <rPr>
        <sz val="10"/>
        <rFont val="Calibri"/>
        <family val="2"/>
        <scheme val="minor"/>
      </rPr>
      <t xml:space="preserve"> </t>
    </r>
    <r>
      <rPr>
        <sz val="10"/>
        <color rgb="FFC00000"/>
        <rFont val="Calibri"/>
        <family val="2"/>
        <scheme val="minor"/>
      </rPr>
      <t>(autom. Übertrag v. Blatt 3)</t>
    </r>
  </si>
  <si>
    <r>
      <t xml:space="preserve">Schnitt </t>
    </r>
    <r>
      <rPr>
        <sz val="10"/>
        <color rgb="FFC00000"/>
        <rFont val="Calibri"/>
        <family val="2"/>
        <scheme val="minor"/>
      </rPr>
      <t>(autom. Übertrag v. Blatt 3)</t>
    </r>
  </si>
  <si>
    <r>
      <t xml:space="preserve">Choreograf:in </t>
    </r>
    <r>
      <rPr>
        <sz val="10"/>
        <color rgb="FFC00000"/>
        <rFont val="Calibri"/>
        <family val="2"/>
        <scheme val="minor"/>
      </rPr>
      <t>Vor- u. Nachname:</t>
    </r>
    <r>
      <rPr>
        <sz val="12"/>
        <rFont val="Calibri"/>
        <family val="2"/>
        <scheme val="minor"/>
      </rPr>
      <t xml:space="preserve">
..</t>
    </r>
  </si>
  <si>
    <r>
      <t xml:space="preserve">Architektekt:in </t>
    </r>
    <r>
      <rPr>
        <sz val="12"/>
        <color rgb="FFC00000"/>
        <rFont val="Calibri"/>
        <family val="2"/>
        <scheme val="minor"/>
      </rPr>
      <t>Vor- u. Nachname:</t>
    </r>
    <r>
      <rPr>
        <sz val="12"/>
        <rFont val="Calibri"/>
        <family val="2"/>
        <scheme val="minor"/>
      </rPr>
      <t xml:space="preserve">
..</t>
    </r>
  </si>
  <si>
    <r>
      <t xml:space="preserve">Grafiker:in </t>
    </r>
    <r>
      <rPr>
        <sz val="12"/>
        <color rgb="FFC00000"/>
        <rFont val="Calibri"/>
        <family val="2"/>
        <scheme val="minor"/>
      </rPr>
      <t>Vor- u. Nachname:</t>
    </r>
    <r>
      <rPr>
        <sz val="12"/>
        <rFont val="Calibri"/>
        <family val="2"/>
        <scheme val="minor"/>
      </rPr>
      <t xml:space="preserve">
..</t>
    </r>
  </si>
  <si>
    <r>
      <t xml:space="preserve">Kostümbildner:in </t>
    </r>
    <r>
      <rPr>
        <sz val="12"/>
        <color rgb="FFC00000"/>
        <rFont val="Calibri"/>
        <family val="2"/>
        <scheme val="minor"/>
      </rPr>
      <t>Vor- u. Nachname:</t>
    </r>
    <r>
      <rPr>
        <sz val="12"/>
        <rFont val="Calibri"/>
        <family val="2"/>
        <scheme val="minor"/>
      </rPr>
      <t xml:space="preserve">
..</t>
    </r>
  </si>
  <si>
    <r>
      <t xml:space="preserve">Rechtsberater:in - </t>
    </r>
    <r>
      <rPr>
        <sz val="12"/>
        <color rgb="FFC00000"/>
        <rFont val="Calibri"/>
        <family val="2"/>
        <scheme val="minor"/>
      </rPr>
      <t xml:space="preserve">Name und Grund: </t>
    </r>
    <r>
      <rPr>
        <sz val="12"/>
        <rFont val="Calibri"/>
        <family val="2"/>
        <scheme val="minor"/>
      </rPr>
      <t xml:space="preserve">
..</t>
    </r>
  </si>
  <si>
    <t>Lampen  welche:
..
..
..
..
..</t>
  </si>
  <si>
    <t>Stromkosten Dreh</t>
  </si>
  <si>
    <t>Kauf Elektrische Anschlüsse</t>
  </si>
  <si>
    <r>
      <rPr>
        <sz val="12"/>
        <rFont val="Calibri"/>
        <family val="2"/>
        <scheme val="minor"/>
      </rPr>
      <t>Produzent:innenhonorar</t>
    </r>
    <r>
      <rPr>
        <sz val="10"/>
        <color rgb="FF0000FF"/>
        <rFont val="Calibri"/>
        <family val="2"/>
        <scheme val="minor"/>
      </rPr>
      <t xml:space="preserve">
max. 5% Nettoherstellungskosten (NHK) mit %-Zeichen eintragen:</t>
    </r>
  </si>
  <si>
    <t>Sektion IV – Kunst und Kultur - Abteilung Film</t>
  </si>
  <si>
    <r>
      <t xml:space="preserve">Gefördert wird die </t>
    </r>
    <r>
      <rPr>
        <b/>
        <sz val="12"/>
        <rFont val="Calibri"/>
        <family val="2"/>
        <scheme val="minor"/>
      </rPr>
      <t>Herstellung von Spielfilmen, Dokumentarfilmen, Animationsfilmen und Experimentalfilmen ohne Mindestlänge</t>
    </r>
    <r>
      <rPr>
        <sz val="12"/>
        <rFont val="Calibri"/>
        <family val="2"/>
        <scheme val="minor"/>
      </rPr>
      <t xml:space="preserve">, </t>
    </r>
    <r>
      <rPr>
        <b/>
        <sz val="12"/>
        <rFont val="Calibri"/>
        <family val="2"/>
        <scheme val="minor"/>
      </rPr>
      <t xml:space="preserve">deren kommerziell schwierige, unabhängige Produktionsweise innovative und inhaltlich anspruchsvolle Werke erwarten lässt.
</t>
    </r>
    <r>
      <rPr>
        <sz val="12"/>
        <rFont val="Calibri"/>
        <family val="2"/>
        <scheme val="minor"/>
      </rPr>
      <t>Die geförderten Filme sind vorwiegend für den Einsatz bei Filmfestivals und/oder für die Distribution im Kino bzw. auf sonstigen Verbreitungswegen vorgesehen.</t>
    </r>
  </si>
  <si>
    <t xml:space="preserve"> 8. Technische Angaben zu: Filmsystem, Filmlänge, Drehverhältnis, Drehdauer, Schnittzeit, genaue Typenbezeichnung von Kamera und Schnittsystem</t>
  </si>
  <si>
    <r>
      <t>13. Erklärende, detaillierte Beschreibung der wesentlichen Änderungen im Vergleich zur 1. Einreichung</t>
    </r>
    <r>
      <rPr>
        <sz val="12"/>
        <color rgb="FFC00000"/>
        <rFont val="Calibri"/>
        <family val="2"/>
        <scheme val="minor"/>
      </rPr>
      <t xml:space="preserve"> (nur bei zweiter, empfohlener Wiedervorlage)</t>
    </r>
  </si>
  <si>
    <r>
      <t xml:space="preserve">14. </t>
    </r>
    <r>
      <rPr>
        <sz val="12"/>
        <color rgb="FFC00000"/>
        <rFont val="Calibri"/>
        <family val="2"/>
        <scheme val="minor"/>
      </rPr>
      <t xml:space="preserve">! NEU ! </t>
    </r>
    <r>
      <rPr>
        <sz val="12"/>
        <rFont val="Calibri"/>
        <family val="2"/>
        <scheme val="minor"/>
      </rPr>
      <t>Green Commitment unter Verwendung der Vorlage in der Kalkulation (Blatt "Green Commitment") inkl. Nachweis der fachlichen Qualifikation der:des Green Producing Beauftragten</t>
    </r>
  </si>
  <si>
    <r>
      <t xml:space="preserve">16.  </t>
    </r>
    <r>
      <rPr>
        <sz val="12"/>
        <color rgb="FFC00000"/>
        <rFont val="Calibri"/>
        <family val="2"/>
        <scheme val="minor"/>
      </rPr>
      <t>! NEU !</t>
    </r>
    <r>
      <rPr>
        <sz val="12"/>
        <rFont val="Calibri"/>
        <family val="2"/>
        <scheme val="minor"/>
      </rPr>
      <t xml:space="preserve"> Green Commitment unter Verwendung der Vorlage in der Kalkulation (Blatt "Green Commitment") inkl. Nachweis der fachlichen Qualifikation der:des Green Producing Beauftragten</t>
    </r>
  </si>
  <si>
    <r>
      <t>15. Erklärende, detaillierte Beschreibung der wesentlichen Änderungen im Vergleich zur 1. Einreichung</t>
    </r>
    <r>
      <rPr>
        <sz val="12"/>
        <color rgb="FFC00000"/>
        <rFont val="Calibri"/>
        <family val="2"/>
        <scheme val="minor"/>
      </rPr>
      <t xml:space="preserve"> (nur bei empfohlender, zweiter Wiedervorlage)</t>
    </r>
  </si>
  <si>
    <t xml:space="preserve">FILMTITEL </t>
  </si>
  <si>
    <t>Telefonnummer Firma/Verein</t>
  </si>
  <si>
    <t>Name und Mobiltelefonnummer des Erstellers dieser Kalkulation für Rückfragen</t>
  </si>
  <si>
    <t>Ort, Datum der Einreichung</t>
  </si>
  <si>
    <r>
      <t xml:space="preserve">BANKDATEN Verein/Firma
</t>
    </r>
    <r>
      <rPr>
        <sz val="10"/>
        <color rgb="FFC00000"/>
        <rFont val="Calibri"/>
        <family val="2"/>
        <scheme val="minor"/>
      </rPr>
      <t>Keinesfalls private Kontonummer angeben; Änderungen sind umgehend bekannt zu geben</t>
    </r>
  </si>
  <si>
    <r>
      <t xml:space="preserve">Bei Steigung der Gesamtkosten ab </t>
    </r>
    <r>
      <rPr>
        <b/>
        <sz val="12"/>
        <rFont val="Calibri"/>
        <family val="2"/>
        <scheme val="minor"/>
      </rPr>
      <t>10%,</t>
    </r>
    <r>
      <rPr>
        <sz val="12"/>
        <rFont val="Calibri"/>
        <family val="2"/>
        <scheme val="minor"/>
      </rPr>
      <t xml:space="preserve"> ist gemäß Filmförderrichtlinien </t>
    </r>
    <r>
      <rPr>
        <b/>
        <sz val="12"/>
        <rFont val="Calibri"/>
        <family val="2"/>
        <scheme val="minor"/>
      </rPr>
      <t>unverzüglich der aktualisierte Förderungsantrag und die aktualisierte Kalkulation</t>
    </r>
    <r>
      <rPr>
        <sz val="12"/>
        <rFont val="Calibri"/>
        <family val="2"/>
        <scheme val="minor"/>
      </rPr>
      <t xml:space="preserve"> sowie eine </t>
    </r>
    <r>
      <rPr>
        <b/>
        <sz val="12"/>
        <rFont val="Calibri"/>
        <family val="2"/>
        <scheme val="minor"/>
      </rPr>
      <t xml:space="preserve">detaillierte, erklärende Begründung </t>
    </r>
    <r>
      <rPr>
        <sz val="12"/>
        <rFont val="Calibri"/>
        <family val="2"/>
        <scheme val="minor"/>
      </rPr>
      <t>vorzulegen.</t>
    </r>
  </si>
  <si>
    <t>Antragsberechtigung</t>
  </si>
  <si>
    <t>Infoblätter:</t>
  </si>
  <si>
    <t>Sektion IV – Kunst und Kultur Abteilung Film</t>
  </si>
  <si>
    <r>
      <t>Bei allen geförderten Filmprojekten muss verpflichtend in geeigneter Form und in branchenüblicher Weise durch die Verwendung des</t>
    </r>
    <r>
      <rPr>
        <b/>
        <sz val="12"/>
        <color theme="1"/>
        <rFont val="Calibri"/>
        <family val="2"/>
        <scheme val="minor"/>
      </rPr>
      <t xml:space="preserve"> </t>
    </r>
    <r>
      <rPr>
        <sz val="12"/>
        <color theme="1"/>
        <rFont val="Calibri"/>
        <family val="2"/>
        <scheme val="minor"/>
      </rPr>
      <t>Logos der Filmabteilung hingewiesen werden. Dieses kann von der Homepage heruntergeladen werden:</t>
    </r>
  </si>
  <si>
    <t>LOGO</t>
  </si>
  <si>
    <t>https://www.bmkoes.gv.at/Service/Logo.html</t>
  </si>
  <si>
    <r>
      <t xml:space="preserve">Förderung Projektentwicklung </t>
    </r>
    <r>
      <rPr>
        <b/>
        <u/>
        <sz val="16"/>
        <rFont val="Calibri"/>
        <family val="2"/>
        <scheme val="minor"/>
      </rPr>
      <t>oder</t>
    </r>
    <r>
      <rPr>
        <b/>
        <sz val="16"/>
        <rFont val="Calibri"/>
        <family val="2"/>
        <scheme val="minor"/>
      </rPr>
      <t xml:space="preserve"> Herstellung
</t>
    </r>
    <r>
      <rPr>
        <b/>
        <sz val="12"/>
        <color rgb="FF0000FF"/>
        <rFont val="Calibri"/>
        <family val="2"/>
        <scheme val="minor"/>
      </rPr>
      <t>NUR für Filmproduktionsfirmen oder Vereine</t>
    </r>
    <r>
      <rPr>
        <b/>
        <sz val="12"/>
        <color rgb="FFC00000"/>
        <rFont val="Calibri"/>
        <family val="2"/>
        <scheme val="minor"/>
      </rPr>
      <t xml:space="preserve">
Bitte lesen sie diese Information sorgfältig durch.</t>
    </r>
  </si>
  <si>
    <t xml:space="preserve">  GREEN FILMING           Mehrkosten</t>
  </si>
  <si>
    <r>
      <rPr>
        <b/>
        <sz val="10"/>
        <rFont val="Calibri"/>
        <family val="2"/>
        <scheme val="minor"/>
      </rPr>
      <t>REISEZIEL - Flüge</t>
    </r>
    <r>
      <rPr>
        <b/>
        <sz val="10"/>
        <color rgb="FFFF0000"/>
        <rFont val="Calibri"/>
        <family val="2"/>
        <scheme val="minor"/>
      </rPr>
      <t xml:space="preserve">
</t>
    </r>
    <r>
      <rPr>
        <sz val="9"/>
        <color rgb="FFC00000"/>
        <rFont val="Calibri"/>
        <family val="2"/>
        <scheme val="minor"/>
      </rPr>
      <t xml:space="preserve">Kompensationszahlungen Flüge bitte in Blatt 4 unter Green Filming Mehrkosten eintragen! </t>
    </r>
    <r>
      <rPr>
        <sz val="10"/>
        <color rgb="FFC00000"/>
        <rFont val="Calibri"/>
        <family val="2"/>
        <scheme val="minor"/>
      </rPr>
      <t xml:space="preserve"> </t>
    </r>
    <r>
      <rPr>
        <sz val="10"/>
        <color rgb="FFFF0000"/>
        <rFont val="Calibri"/>
        <family val="2"/>
        <scheme val="minor"/>
      </rPr>
      <t xml:space="preserve">       </t>
    </r>
  </si>
  <si>
    <r>
      <rPr>
        <b/>
        <sz val="18"/>
        <rFont val="Calibri"/>
        <family val="2"/>
        <scheme val="minor"/>
      </rPr>
      <t xml:space="preserve">KALKULATION ZUSAMMENFASSUNG
</t>
    </r>
    <r>
      <rPr>
        <b/>
        <sz val="18"/>
        <color theme="1"/>
        <rFont val="Calibri"/>
        <family val="2"/>
        <scheme val="minor"/>
      </rPr>
      <t xml:space="preserve">PROJEKTENTWICKLUNG </t>
    </r>
    <r>
      <rPr>
        <b/>
        <u/>
        <sz val="18"/>
        <color rgb="FF0000FF"/>
        <rFont val="Calibri"/>
        <family val="2"/>
        <scheme val="minor"/>
      </rPr>
      <t>oder</t>
    </r>
    <r>
      <rPr>
        <b/>
        <sz val="18"/>
        <color theme="1"/>
        <rFont val="Calibri"/>
        <family val="2"/>
        <scheme val="minor"/>
      </rPr>
      <t xml:space="preserve"> HERSTELLUNG
</t>
    </r>
    <r>
      <rPr>
        <b/>
        <sz val="14"/>
        <rFont val="Calibri"/>
        <family val="2"/>
        <scheme val="minor"/>
      </rPr>
      <t>Nur für Filmproduktionsfirmen/Vereine</t>
    </r>
    <r>
      <rPr>
        <sz val="10"/>
        <color rgb="FFC00000"/>
        <rFont val="Calibri"/>
        <family val="2"/>
        <scheme val="minor"/>
      </rPr>
      <t xml:space="preserve">
WEISSE FELDER in allen Blättern: Zahlenfelder nach Bedarf befüllen, Textfelder ergänzen. Alle anderen Zellenfelder sind gesperrt (Formeln).</t>
    </r>
  </si>
  <si>
    <t>BIS 300.000</t>
  </si>
  <si>
    <t>Nettoherstellungskosten</t>
  </si>
  <si>
    <t>NHK</t>
  </si>
  <si>
    <t xml:space="preserve">Fertigungskosten Einzelpersonen (natürliche Personen) 
Netto-Fertigungskosten Filmproduktionsfirmen / Vereine </t>
  </si>
  <si>
    <t>1 Richt- und Höchstsätze</t>
  </si>
  <si>
    <t>Gesamtkosten Herstellung</t>
  </si>
  <si>
    <t>Drehbuch</t>
  </si>
  <si>
    <r>
      <t xml:space="preserve">Drehbuch </t>
    </r>
    <r>
      <rPr>
        <sz val="12"/>
        <color rgb="FF0000FF"/>
        <rFont val="Calibri"/>
        <family val="2"/>
        <scheme val="minor"/>
      </rPr>
      <t>Richtsatz</t>
    </r>
    <r>
      <rPr>
        <sz val="12"/>
        <rFont val="Calibri"/>
        <family val="2"/>
        <scheme val="minor"/>
      </rPr>
      <t xml:space="preserve"> Spielfilm lang / Konzept Dokumentarfim</t>
    </r>
  </si>
  <si>
    <r>
      <t xml:space="preserve">Drehbuch </t>
    </r>
    <r>
      <rPr>
        <sz val="12"/>
        <color rgb="FF0000FF"/>
        <rFont val="Calibri"/>
        <family val="2"/>
        <scheme val="minor"/>
      </rPr>
      <t>Höchstsatz</t>
    </r>
    <r>
      <rPr>
        <sz val="12"/>
        <rFont val="Calibri"/>
        <family val="2"/>
        <scheme val="minor"/>
      </rPr>
      <t xml:space="preserve"> Spielfilm</t>
    </r>
  </si>
  <si>
    <r>
      <t xml:space="preserve">Regie </t>
    </r>
    <r>
      <rPr>
        <sz val="12"/>
        <color rgb="FF0000FF"/>
        <rFont val="Calibri"/>
        <family val="2"/>
        <scheme val="minor"/>
      </rPr>
      <t>Höchstsatz</t>
    </r>
    <r>
      <rPr>
        <sz val="12"/>
        <rFont val="Calibri"/>
        <family val="2"/>
        <scheme val="minor"/>
      </rPr>
      <t xml:space="preserve"> (inkl. SZ u. UEL) Spielfilm lang</t>
    </r>
  </si>
  <si>
    <r>
      <t xml:space="preserve">Regie </t>
    </r>
    <r>
      <rPr>
        <sz val="12"/>
        <color rgb="FF0000FF"/>
        <rFont val="Calibri"/>
        <family val="2"/>
        <scheme val="minor"/>
      </rPr>
      <t>Richtsatz</t>
    </r>
    <r>
      <rPr>
        <sz val="12"/>
        <rFont val="Calibri"/>
        <family val="2"/>
        <scheme val="minor"/>
      </rPr>
      <t xml:space="preserve">     (inkl. SZ u. UEL) Spielfilm lang / Dokumentarfilm lang</t>
    </r>
  </si>
  <si>
    <r>
      <rPr>
        <b/>
        <sz val="12"/>
        <color rgb="FF0000FF"/>
        <rFont val="Calibri"/>
        <family val="2"/>
        <scheme val="minor"/>
      </rPr>
      <t>Blatt 2</t>
    </r>
    <r>
      <rPr>
        <b/>
        <sz val="22"/>
        <color rgb="FF0000FF"/>
        <rFont val="Calibri"/>
        <family val="2"/>
        <scheme val="minor"/>
      </rPr>
      <t xml:space="preserve">  </t>
    </r>
    <r>
      <rPr>
        <b/>
        <sz val="22"/>
        <rFont val="Calibri"/>
        <family val="2"/>
        <scheme val="minor"/>
      </rPr>
      <t xml:space="preserve">STAMMDATENBLATT
</t>
    </r>
    <r>
      <rPr>
        <b/>
        <sz val="12"/>
        <rFont val="Calibri"/>
        <family val="2"/>
        <scheme val="minor"/>
      </rPr>
      <t xml:space="preserve">                </t>
    </r>
    <r>
      <rPr>
        <sz val="10"/>
        <rFont val="Calibri"/>
        <family val="2"/>
        <scheme val="minor"/>
      </rPr>
      <t>ident mit Angaben im Föerderungsantrag</t>
    </r>
  </si>
  <si>
    <r>
      <t xml:space="preserve">Green Film Consultant
</t>
    </r>
    <r>
      <rPr>
        <sz val="9"/>
        <color rgb="FFC00000"/>
        <rFont val="Calibri"/>
        <family val="2"/>
        <scheme val="minor"/>
      </rPr>
      <t>(gültig nur mit Nachweis Weiterbildung - beilegen)</t>
    </r>
  </si>
  <si>
    <r>
      <t xml:space="preserve">Green Film Consultant
..
</t>
    </r>
    <r>
      <rPr>
        <sz val="9"/>
        <color rgb="FFC00000"/>
        <rFont val="Calibri"/>
        <family val="2"/>
        <scheme val="minor"/>
      </rPr>
      <t>(nur gültig mit Nachweis Weiterbildung - beilegen)</t>
    </r>
  </si>
  <si>
    <r>
      <t xml:space="preserve">Lizenzgebühren Umweltzeichenzertifizierung
</t>
    </r>
    <r>
      <rPr>
        <sz val="10"/>
        <color rgb="FFC00000"/>
        <rFont val="Calibri"/>
        <family val="2"/>
        <scheme val="minor"/>
      </rPr>
      <t>(gemäß Umweltzeichen Richtlinie Green Producing in Film und Fernsehen - UZ 76)
Zertifikat bei Abrechnung vorlegen,sonst Rückzahlung.</t>
    </r>
  </si>
  <si>
    <r>
      <t xml:space="preserve">ÜBERSICHT zu den Produktionskriterien der Umweltzeichen Richtlinie </t>
    </r>
    <r>
      <rPr>
        <b/>
        <i/>
        <sz val="14"/>
        <color rgb="FF00B050"/>
        <rFont val="Calibri"/>
        <family val="2"/>
        <scheme val="minor"/>
      </rPr>
      <t>Green Producing in Film und Fernsehen (UZ 76):</t>
    </r>
  </si>
  <si>
    <r>
      <t>Flugreisen innerhalb Österreichs sowie Flüge ins Ausland mit einer gesamten Flugdistanz unter 500 km sind nicht zulässig.
Zusätzlich wird</t>
    </r>
    <r>
      <rPr>
        <u/>
        <sz val="14"/>
        <color theme="1"/>
        <rFont val="Calibri"/>
        <family val="2"/>
        <scheme val="minor"/>
      </rPr>
      <t xml:space="preserve"> mindestens eine der folgenden Maßnahmen</t>
    </r>
    <r>
      <rPr>
        <sz val="14"/>
        <color theme="1"/>
        <rFont val="Calibri"/>
        <family val="2"/>
        <scheme val="minor"/>
      </rPr>
      <t xml:space="preserve"> umgesetzt:
</t>
    </r>
    <r>
      <rPr>
        <sz val="14"/>
        <color theme="1"/>
        <rFont val="Calibri"/>
        <family val="2"/>
      </rPr>
      <t xml:space="preserve">• </t>
    </r>
    <r>
      <rPr>
        <sz val="14"/>
        <color theme="1"/>
        <rFont val="Calibri"/>
        <family val="2"/>
        <scheme val="minor"/>
      </rPr>
      <t xml:space="preserve">Tickets für den öffentlichen Verkehr (Bus &amp; Bahn) werden dem Team von der Produktionsfirma vergünstigt oder kostenfrei angeboten.
</t>
    </r>
    <r>
      <rPr>
        <sz val="14"/>
        <color theme="1"/>
        <rFont val="Calibri"/>
        <family val="2"/>
      </rPr>
      <t xml:space="preserve">• </t>
    </r>
    <r>
      <rPr>
        <sz val="14"/>
        <color theme="1"/>
        <rFont val="Calibri"/>
        <family val="2"/>
        <scheme val="minor"/>
      </rPr>
      <t xml:space="preserve">Fahrgemeinschaften werden zentral organisiert.
• Carsharing-Angebote werden zentral organisiert.
• Bei Shows und Veranstaltungen werden die Gäste, sofern im Verantwortungsbereich der Produktionsfirma, über öffentliche Verkehrsangebote informiert (z.B. auf der Eintrittskarte).
• Eigene Maßnahmen
</t>
    </r>
  </si>
  <si>
    <r>
      <rPr>
        <u/>
        <sz val="14"/>
        <color theme="1"/>
        <rFont val="Calibri"/>
        <family val="2"/>
        <scheme val="minor"/>
      </rPr>
      <t>Mindestens eine der folgenden Maßnahmen</t>
    </r>
    <r>
      <rPr>
        <sz val="14"/>
        <color theme="1"/>
        <rFont val="Calibri"/>
        <family val="2"/>
        <scheme val="minor"/>
      </rPr>
      <t xml:space="preserve"> ist umzusetzen:
• Mindestens 50% der verwendeten PKWs und leichten Nutzfahrzeuge sind batterie- und brennstoffzellenelektrische Fahrzeuge. 
• Mindestens 50% der gefahrenen Kilometer wurden mit batterie- und brennstoffzellenelektrischen Fahrzeugen zurückgelegt. 
• Alle verwendeten LKWs (zulässiges Gesamtgewicht &gt;3,5 Tonnen) entsprechen der EURO-VI Abgasnorm bzw. verfügen über einen alternativen Antrieb mit Gas-, Elektro- bzw. Wasserstoff Brennstoffzellen- oder Hybridantrieb.
• Die Produktionsfirma wählt Mobilitätspartner, die an einem Umweltprogramm teilnehmen (z. B. EMAS, Ökoprofit, ISO 14001, klimaaktiv mobil). 
• Für die Mobilität der Crew am Drehort werden ausschließlich Fahrzeuge ohne Verbrennungsmotor (z.B. Fahrräder, Elektroroller) verwendet.
• Die Produktionsfirma übernimmt die Kompensation der gesamten durch Mobilität anfallenden CO2-Menge für die spezifische Filmproduktion und informiert die Mitarbeiter*innen und Externe darüber.
• Eigene Maßnahmen
</t>
    </r>
  </si>
  <si>
    <r>
      <t>Filmrelevante Druckwerke (z. B. Einladungen, Poster, etc.) sind nach dem Prinzip des minimalen Ressourcenaufwands anzufertigen: geringe Auflage, kleines Druckformat, etc. 
Zusätzlich werden</t>
    </r>
    <r>
      <rPr>
        <u/>
        <sz val="14"/>
        <color theme="1"/>
        <rFont val="Calibri"/>
        <family val="2"/>
        <scheme val="minor"/>
      </rPr>
      <t xml:space="preserve"> mindestens zwei der folgenden Maßnahmen</t>
    </r>
    <r>
      <rPr>
        <sz val="14"/>
        <color theme="1"/>
        <rFont val="Calibri"/>
        <family val="2"/>
        <scheme val="minor"/>
      </rPr>
      <t xml:space="preserve"> umgesetzt:
• Verwendung von Papierwaren mit einem Umweltzeichen nach ISO Typ I.
• Bei externen Druckaufträgen trägt das verwendete Papier ein Umweltzeichen nach ISO Typ I oder es ist aus 100% Recyclingpapier oder mindestens 100% chlorfrei gebleicht (TCF) oder in der Datenbank für Ökologische Druckpapiere von Ökokauf Wien gelistet (Holzzertifizierungen wie FSC und PEFC sind unzureichend). 
• Mindestens drei Reinigungsmittel tragen ein Umweltzeichen nach ISO Typ I oder sind in der Datenbank „ökorein“ gelistet.
• Hygienepapiere tragen ein Umweltzeichen nach ISO Typ I oder sind aus 100% Recyclingpapier.
• Eigene Maßnahme
</t>
    </r>
  </si>
  <si>
    <r>
      <t>Mindestens 80% der Leuchtmittel am Drehort sind energiesparend (LED und/oder Energieeffizienzklasse A). Dies gilt nicht für Glühlampen, deren physikalische Eigenschaften den Ersatz durch Energiesparlampen nicht zulassen.
Zusätzlich werden</t>
    </r>
    <r>
      <rPr>
        <u/>
        <sz val="14"/>
        <color theme="1"/>
        <rFont val="Calibri"/>
        <family val="2"/>
        <scheme val="minor"/>
      </rPr>
      <t xml:space="preserve"> mindestens zwei der folgenden Maßnahmen</t>
    </r>
    <r>
      <rPr>
        <sz val="14"/>
        <color theme="1"/>
        <rFont val="Calibri"/>
        <family val="2"/>
        <scheme val="minor"/>
      </rPr>
      <t xml:space="preserve"> umgesetzt:
• Beleuchtungssystem, das ausschließlich mit Netzstrom oder Akkus versorgt wird
• Verwendung von Reflektorensystemen
• Luftaufnahmen mit Kameradrohnen und nicht aus Hubschraubern
• Verwendung von RGB-Licht
• Verwendung energieeffizienter Geräte (z.B. Zertifizierung mit TCO, EPEAT Gold, etc.)
• Aufbewahrung verwendeter, nicht defekter Farbfolien für zukünftige Produktionen 
• Eigene Maßnahmen
</t>
    </r>
  </si>
  <si>
    <r>
      <t>Keine Beauftragung von Flügen mit einer gesamten Flugdistanz unter 500 km. Bei technisch-organisatorisch unvermeidbaren Flügen ist der CO2-Ausstoß dieser Flugbewegungen zu kompensieren. 
Bei der Anmietung von Mietwägen bevorzugt die Produktionsfirma batterie- und brennstoffzellenelektrische Fahrzeuge, sind diese nicht verfügbar werden Hybridfahrzeuge bevorzugt.
Es werden lokale Crewmitglieder bevorzugt, um Reisetätigkeiten zu minimieren.
Wird beim Dreh ein Catering angeboten, muss möglichst ein lokaler Caterer beauftragt werden.
Zusätzlich ist</t>
    </r>
    <r>
      <rPr>
        <u/>
        <sz val="14"/>
        <color theme="1"/>
        <rFont val="Calibri"/>
        <family val="2"/>
        <scheme val="minor"/>
      </rPr>
      <t xml:space="preserve"> mindestens eine der folgenden Maßnahmen</t>
    </r>
    <r>
      <rPr>
        <sz val="14"/>
        <color theme="1"/>
        <rFont val="Calibri"/>
        <family val="2"/>
        <scheme val="minor"/>
      </rPr>
      <t xml:space="preserve"> umzusetzen: 
• Eine lokale Crew (mehr als 50%) ist für den Dreh vor Ort rekrutiert.
• Die Kriterien zu Catering sind ganzheitlich erfüllt (siehe „Catering“). 
• Die Kriterien zu Unterkunft sind ganzheitlich erfüllt (siehe „Unterkunft“).
• Die Produktionsfirma verwendet am Drehort ausschließlich Fahrzeuge ohne Verbrennungsmotor (z.B. Fahrräder). 
• Bei der Beschaffung von Verpflegung und Materialien vor Ort werden soziale und ökologische Projekte unterstützt.
• Eigene Maßnahmen 
</t>
    </r>
  </si>
  <si>
    <r>
      <t xml:space="preserve">Es wird </t>
    </r>
    <r>
      <rPr>
        <u/>
        <sz val="14"/>
        <color theme="1"/>
        <rFont val="Calibri"/>
        <family val="2"/>
        <scheme val="minor"/>
      </rPr>
      <t>mindestens eine der folgenden Maßnahmen</t>
    </r>
    <r>
      <rPr>
        <sz val="14"/>
        <color theme="1"/>
        <rFont val="Calibri"/>
        <family val="2"/>
        <scheme val="minor"/>
      </rPr>
      <t xml:space="preserve"> umgesetzt:
• Ausleihen von Produkten und Materialien für Bauten, Szenenbild und Requisiten aus Re-Use Netzwerken oder entsprechenden Betrieben
• Kauf von Produkten und Materialien für Bauten, Szenenbild und Requisiten aus zweiter Hand (Second-Hand-Shops, Flohmärkte, Webportale) und Wiederverkauf bzw. Spende nach dem Dreh
• Verwendung von biologisch abbaubaren Materialien bzw. Materialien mit hohem Recyclatanteil (ab 50%)
• Eigene Maßnahmen
</t>
    </r>
  </si>
  <si>
    <r>
      <t>Primärholz wird vermieden oder es wird nachgewiesen, dass dieses aus zertifizierter nachhaltiger Waldbewirtschaftung stammt.
Ebenso Vermeidung von Sprühfarben, PVC und Polystyrol sowie von Produkten und Materialien mit Phthalaten, Formaldehyd, Isocyanaten, bromierten Flammschutzmitteln, Chrom, Chrom- und Kupferarsenaten. 
Zusätzlich wird</t>
    </r>
    <r>
      <rPr>
        <u/>
        <sz val="14"/>
        <color theme="1"/>
        <rFont val="Calibri"/>
        <family val="2"/>
        <scheme val="minor"/>
      </rPr>
      <t xml:space="preserve"> mindestens eine der folgenden Maßnahmen</t>
    </r>
    <r>
      <rPr>
        <sz val="14"/>
        <color theme="1"/>
        <rFont val="Calibri"/>
        <family val="2"/>
        <scheme val="minor"/>
      </rPr>
      <t xml:space="preserve"> umgesetzt:
• Verwendung umweltfreundlicher Farben (z. B. Farben mit einem Umweltzeichen nach ISO Typ I, dem Natureplus-Zeichen bzw. gelistet im IBO Baubook)
• Aufbewahrung von Farbresten für weitere Produktionen oder Spende
• Erwerb von Baumaterialien und Produkten bei regionalen Zulieferern
• Eigene Maßnahmen
</t>
    </r>
  </si>
  <si>
    <r>
      <t xml:space="preserve">Spezialeffekte werden, sofern möglich und sinnvoll, vorzugsweise digital erzeugt. 
Falls dies nicht möglich ist, werden vor dem Dreh potenzielle Gefahren für die Umwelt identifiziert und entsprechende Vorkehrungen getroffen. 
Dabei sind </t>
    </r>
    <r>
      <rPr>
        <u/>
        <sz val="14"/>
        <color theme="1"/>
        <rFont val="Calibri"/>
        <family val="2"/>
        <scheme val="minor"/>
      </rPr>
      <t>folgende Maßnahmen einzuhalten</t>
    </r>
    <r>
      <rPr>
        <sz val="14"/>
        <color theme="1"/>
        <rFont val="Calibri"/>
        <family val="2"/>
        <scheme val="minor"/>
      </rPr>
      <t xml:space="preserve">:
Keine Verbrennung von Materialien, die auf Erdölbasis hergestellt wurden, einschließlich Kunststoff, Gummi und Dieselkraftstoff.
Für Feuereffekte werden Propan und auf Wasser basierende Rauch-Flüssigkeiten verwendet.
Es werden biologisch abbaubare Kunstschnee-Produkte verwendet.
</t>
    </r>
  </si>
  <si>
    <r>
      <t xml:space="preserve">Es werden </t>
    </r>
    <r>
      <rPr>
        <u/>
        <sz val="14"/>
        <color theme="1"/>
        <rFont val="Calibri"/>
        <family val="2"/>
        <scheme val="minor"/>
      </rPr>
      <t>mindestens drei Kosmetikprodukte</t>
    </r>
    <r>
      <rPr>
        <sz val="14"/>
        <color theme="1"/>
        <rFont val="Calibri"/>
        <family val="2"/>
        <scheme val="minor"/>
      </rPr>
      <t xml:space="preserve"> mit dem Umweltzeichen ISO Typ I oder einer anderen Bio- bzw. Naturkosmetik-Zertifizierung verwendet.
Zusätzlich werden </t>
    </r>
    <r>
      <rPr>
        <u/>
        <sz val="14"/>
        <color theme="1"/>
        <rFont val="Calibri"/>
        <family val="2"/>
        <scheme val="minor"/>
      </rPr>
      <t>mindestens zwei der folgenden Maßnahmen</t>
    </r>
    <r>
      <rPr>
        <sz val="14"/>
        <color theme="1"/>
        <rFont val="Calibri"/>
        <family val="2"/>
        <scheme val="minor"/>
      </rPr>
      <t xml:space="preserve"> umgesetzt:
• Ausleihen von Textilien und Bekleidung (statt Kauf)
• Kauf von Textilien und Bekleidung in Second-Hand-Shops, Flohmärkten, etc. und Wiederverkauf bzw. Spende nach dem Dreh
• Kauf von Textilien mit Umweltzeichen ISO Typ I oder anderer anerkannter Zertifizierung für Textilien 
• Einsetzen von Waschmitteln mit Umweltzeichen ISO Typ I, wenn Kleidung am Drehort gewaschen wird
• Verwendung energiesparender Waschmaschinen und Trockner (z. B. mit TCO-Zertifizierung), wenn Kleidung am Drehort gewaschen wird und Lufttrocknung nicht möglich ist
• Eigene Maßnahmen
</t>
    </r>
  </si>
  <si>
    <r>
      <t xml:space="preserve">Der Catering-Dienstleister erfüllt </t>
    </r>
    <r>
      <rPr>
        <u/>
        <sz val="14"/>
        <color theme="1"/>
        <rFont val="Calibri"/>
        <family val="2"/>
        <scheme val="minor"/>
      </rPr>
      <t>mindestens eine der folgenden Anforderungen</t>
    </r>
    <r>
      <rPr>
        <sz val="14"/>
        <color theme="1"/>
        <rFont val="Calibri"/>
        <family val="2"/>
        <scheme val="minor"/>
      </rPr>
      <t xml:space="preserve">: 
• Österreichisches Umweltzeichen UZ200 
• Gütesiegel oder andere anerkannte und von einer dritten Stelle vergebene Zertifizierung oder Mitgliedschaft in einer umweltbezogenen gastronomischen Vereinigung
• Schriftliche Vereinbarung über die Einhaltung der MUSS-Kriterien der aktuellen Umweltzeichen Richtlinie </t>
    </r>
    <r>
      <rPr>
        <i/>
        <sz val="14"/>
        <color theme="1"/>
        <rFont val="Calibri"/>
        <family val="2"/>
        <scheme val="minor"/>
      </rPr>
      <t>UZ62 Green Meetings und Green Events</t>
    </r>
    <r>
      <rPr>
        <sz val="14"/>
        <color theme="1"/>
        <rFont val="Calibri"/>
        <family val="2"/>
        <scheme val="minor"/>
      </rPr>
      <t xml:space="preserve"> (Bereich „Veranstaltungscatering“ ausgenommen Kriterium C8)
</t>
    </r>
  </si>
  <si>
    <r>
      <t xml:space="preserve">Die Produktionsfirma informiert alle Unterkunftsbetriebe über die Umweltstandards der Filmproduktion.
Die Unterkunftsbetriebe erfüllen </t>
    </r>
    <r>
      <rPr>
        <u/>
        <sz val="14"/>
        <color theme="1"/>
        <rFont val="Calibri"/>
        <family val="2"/>
        <scheme val="minor"/>
      </rPr>
      <t>mindestens eine der folgenden Anforderungen</t>
    </r>
    <r>
      <rPr>
        <sz val="14"/>
        <color theme="1"/>
        <rFont val="Calibri"/>
        <family val="2"/>
        <scheme val="minor"/>
      </rPr>
      <t xml:space="preserve">: 
• Umweltzeichen nach ISO Typ 1, EMAS oder ISO 14001
• Andere öffentliche umweltrelevante Auszeichnung mit externer Überprüfung durch Dritte (Ökoprofit, Bio Verband, Klimabündnis etc.)
• Nachweisliche Einhaltung von umweltbezogenen Mindeststandards anhand der Checkliste des aktuellen „Maßnahmenkatalog Unterkunft“ der </t>
    </r>
    <r>
      <rPr>
        <i/>
        <sz val="14"/>
        <color theme="1"/>
        <rFont val="Calibri"/>
        <family val="2"/>
        <scheme val="minor"/>
      </rPr>
      <t>UZ72 Reiseangebote</t>
    </r>
    <r>
      <rPr>
        <sz val="14"/>
        <color theme="1"/>
        <rFont val="Calibri"/>
        <family val="2"/>
        <scheme val="minor"/>
      </rPr>
      <t xml:space="preserve"> oder Online-Eintrag in deren Produktdatenbank
</t>
    </r>
  </si>
  <si>
    <r>
      <t xml:space="preserve">Der Energieverbrauch für dauerhaft zu speichernde Datenmengen ist systematisch zu minimieren.
</t>
    </r>
    <r>
      <rPr>
        <u/>
        <sz val="14"/>
        <color theme="1"/>
        <rFont val="Calibri"/>
        <family val="2"/>
        <scheme val="minor"/>
      </rPr>
      <t>Mindestens zwei der folgenden Maßnahmen</t>
    </r>
    <r>
      <rPr>
        <sz val="14"/>
        <color theme="1"/>
        <rFont val="Calibri"/>
        <family val="2"/>
        <scheme val="minor"/>
      </rPr>
      <t xml:space="preserve"> sind umzusetzen:
• Die dauerhafte Speicherung der Daten erfolgt auf Servern oder Rechenzentren, die mit Strom aus erneuerbaren Energieträgern betrieben werden.
• Die dauerhafte Speicherung der Daten erfolgt auf externen Datenträgern ohne permanente Stromversorgung.
• Einsatz von energiesparenden Geräten (Monitore, Rechner, Speichermedien) zertifiziert mit TCO/EPEAT Gold/Umweltzeichen nach ISO Typ I oder beschafft nach den Kriterien von ÖkoKauf Wien.
• Deaktivierung von Bildschirmschonern, nicht verwendete Geräte werden abgeschaltet (Verwendung von Steckerleisten oder „Standby-Killer“).
• Eigene Maßnahmen
</t>
    </r>
  </si>
  <si>
    <r>
      <t>Endformat</t>
    </r>
    <r>
      <rPr>
        <sz val="10"/>
        <color rgb="FFC00000"/>
        <rFont val="Calibri"/>
        <family val="2"/>
        <scheme val="minor"/>
      </rPr>
      <t xml:space="preserve"> (jedenfalls DCP+DCDM für Einlagerung)</t>
    </r>
  </si>
  <si>
    <r>
      <rPr>
        <b/>
        <sz val="12"/>
        <rFont val="Calibri"/>
        <family val="2"/>
        <scheme val="minor"/>
      </rPr>
      <t>EIN</t>
    </r>
    <r>
      <rPr>
        <sz val="12"/>
        <rFont val="Calibri"/>
        <family val="2"/>
        <scheme val="minor"/>
      </rPr>
      <t xml:space="preserve"> DCDM </t>
    </r>
    <r>
      <rPr>
        <u/>
        <sz val="12"/>
        <rFont val="Calibri"/>
        <family val="2"/>
        <scheme val="minor"/>
      </rPr>
      <t>UND</t>
    </r>
    <r>
      <rPr>
        <sz val="12"/>
        <rFont val="Calibri"/>
        <family val="2"/>
        <scheme val="minor"/>
      </rPr>
      <t xml:space="preserve"> </t>
    </r>
    <r>
      <rPr>
        <b/>
        <sz val="12"/>
        <rFont val="Calibri"/>
        <family val="2"/>
        <scheme val="minor"/>
      </rPr>
      <t>EINE</t>
    </r>
    <r>
      <rPr>
        <sz val="12"/>
        <rFont val="Calibri"/>
        <family val="2"/>
        <scheme val="minor"/>
      </rPr>
      <t xml:space="preserve"> DCP</t>
    </r>
    <r>
      <rPr>
        <sz val="12"/>
        <color rgb="FFC00000"/>
        <rFont val="Calibri"/>
        <family val="2"/>
        <scheme val="minor"/>
      </rPr>
      <t xml:space="preserve"> (für Einlagerung)</t>
    </r>
    <r>
      <rPr>
        <sz val="12"/>
        <rFont val="Calibri"/>
        <family val="2"/>
        <scheme val="minor"/>
      </rPr>
      <t xml:space="preserve">
</t>
    </r>
    <r>
      <rPr>
        <sz val="10"/>
        <color rgb="FFC00000"/>
        <rFont val="Calibri"/>
        <family val="2"/>
        <scheme val="minor"/>
      </rPr>
      <t>Weitere Formate können erst mit Verbreitungsförderung beantragt werden.</t>
    </r>
  </si>
  <si>
    <r>
      <t>Versicherungen
NUR</t>
    </r>
    <r>
      <rPr>
        <sz val="10"/>
        <color rgb="FFC00000"/>
        <rFont val="Calibri"/>
        <family val="2"/>
        <scheme val="minor"/>
      </rPr>
      <t xml:space="preserve"> für den Projektzeitraum</t>
    </r>
  </si>
  <si>
    <r>
      <t xml:space="preserve"> </t>
    </r>
    <r>
      <rPr>
        <b/>
        <sz val="12"/>
        <rFont val="Calibri"/>
        <family val="2"/>
        <scheme val="minor"/>
      </rPr>
      <t xml:space="preserve">Statist:innen     </t>
    </r>
    <r>
      <rPr>
        <sz val="12"/>
        <rFont val="Calibri"/>
        <family val="2"/>
        <scheme val="minor"/>
      </rPr>
      <t xml:space="preserve">           - </t>
    </r>
    <r>
      <rPr>
        <sz val="10"/>
        <rFont val="Calibri"/>
        <family val="2"/>
        <scheme val="minor"/>
      </rPr>
      <t xml:space="preserve"> </t>
    </r>
    <r>
      <rPr>
        <sz val="10"/>
        <color rgb="FFC00000"/>
        <rFont val="Calibri"/>
        <family val="2"/>
        <scheme val="minor"/>
      </rPr>
      <t>in Blatt 4B auszufüllen</t>
    </r>
  </si>
  <si>
    <t>Vor- und Zuname der ROLLE/Bezeichnung</t>
  </si>
  <si>
    <r>
      <rPr>
        <sz val="10"/>
        <color rgb="FFC00000"/>
        <rFont val="Calibri"/>
        <family val="2"/>
        <scheme val="minor"/>
      </rPr>
      <t>Das Drehverhältnis besagt, wieviel vom aufgenommen Material im Film tatsächlich verwendet wird. (Automatischer Übertrag in Blatt 4C)</t>
    </r>
    <r>
      <rPr>
        <sz val="12"/>
        <rFont val="Calibri"/>
        <family val="2"/>
        <scheme val="minor"/>
      </rPr>
      <t xml:space="preserve">
</t>
    </r>
    <r>
      <rPr>
        <b/>
        <sz val="12"/>
        <rFont val="Calibri"/>
        <family val="2"/>
        <scheme val="minor"/>
      </rPr>
      <t>Drehverhältnis</t>
    </r>
    <r>
      <rPr>
        <sz val="10"/>
        <color rgb="FFC00000"/>
        <rFont val="Calibri"/>
        <family val="2"/>
        <scheme val="minor"/>
      </rPr>
      <t xml:space="preserve">                                                                                                                </t>
    </r>
    <r>
      <rPr>
        <sz val="12"/>
        <rFont val="Calibri"/>
        <family val="2"/>
        <scheme val="minor"/>
      </rPr>
      <t xml:space="preserve">                      </t>
    </r>
    <r>
      <rPr>
        <sz val="14"/>
        <rFont val="Calibri"/>
        <family val="2"/>
        <scheme val="minor"/>
      </rPr>
      <t xml:space="preserve"> 
                                                                                                                             </t>
    </r>
    <r>
      <rPr>
        <b/>
        <sz val="14"/>
        <color rgb="FF0000FF"/>
        <rFont val="Calibri"/>
        <family val="2"/>
        <scheme val="minor"/>
      </rPr>
      <t xml:space="preserve">1 : </t>
    </r>
    <r>
      <rPr>
        <sz val="10"/>
        <color rgb="FFC00000"/>
        <rFont val="Calibri"/>
        <family val="2"/>
        <scheme val="minor"/>
      </rPr>
      <t/>
    </r>
  </si>
  <si>
    <r>
      <t xml:space="preserve">Die:der Produzent:in erklärt mit ihrer:seiner rechtsverbindlichen Unterschrift auf dem FÖRDERUNGSANTRAG, im Rahmen der beantragten Herstellungsförderung die Maßnahmen der Richtlinie des Österreichischen Umweltzeichens </t>
    </r>
    <r>
      <rPr>
        <b/>
        <i/>
        <sz val="12"/>
        <rFont val="Calibri"/>
        <family val="2"/>
        <scheme val="minor"/>
      </rPr>
      <t>UZ 76 Green Producing in Film und Fernsehen</t>
    </r>
    <r>
      <rPr>
        <b/>
        <sz val="12"/>
        <rFont val="Calibri"/>
        <family val="2"/>
        <scheme val="minor"/>
      </rPr>
      <t xml:space="preserve"> (in der jeweils geltenden Fassung) zu berücksichtigen, soweit es bei der Herstellung des Projektes möglich ist.
Dies ist im Falle einer Förderungszusage durch Vorlage eines detaillierten Abschlussberichts GREEN REPORT bei der Abrechnung des Projektes nachzuweisen.</t>
    </r>
  </si>
  <si>
    <t>Mit der vorliegenden Unterschrift erklären die:der Produzent:in und die:der Green Film Consultant:in die Richtigkeit ihrer:seiner Angaben. 
Weiters ist die:der Produzent:in einverstanden, dass sämtliche Daten und Informationen in diesem Zusammenhang für statistische und wissenschaftliche Auswertungen verwendet werden können. Die Bestimmungen von Pkt. 11 des Förderungsantrages (Bedingungen des Förderungsvertrags) bleiben davon unberührt.
Bitte dieses Tabellenblatt ausdrucken, unterfertigen und als PDF beilegen.</t>
  </si>
  <si>
    <t>2 Höchstsatz Green Filming</t>
  </si>
  <si>
    <t>Summe Honorare (ohne Produzent:innenhonorar)</t>
  </si>
  <si>
    <r>
      <t xml:space="preserve">Im </t>
    </r>
    <r>
      <rPr>
        <sz val="14"/>
        <color rgb="FF00B050"/>
        <rFont val="Calibri"/>
        <family val="2"/>
        <scheme val="minor"/>
      </rPr>
      <t>Blatt 4</t>
    </r>
    <r>
      <rPr>
        <sz val="14"/>
        <rFont val="Calibri"/>
        <family val="2"/>
        <scheme val="minor"/>
      </rPr>
      <t xml:space="preserve"> "</t>
    </r>
    <r>
      <rPr>
        <b/>
        <sz val="14"/>
        <color rgb="FF00B050"/>
        <rFont val="Calibri"/>
        <family val="2"/>
        <scheme val="minor"/>
      </rPr>
      <t>KALKULATION Detail</t>
    </r>
    <r>
      <rPr>
        <sz val="14"/>
        <rFont val="Calibri"/>
        <family val="2"/>
        <scheme val="minor"/>
      </rPr>
      <t xml:space="preserve">" besteht die Möglichkeit zur Kalkulation der </t>
    </r>
    <r>
      <rPr>
        <b/>
        <sz val="14"/>
        <color rgb="FF00B050"/>
        <rFont val="Calibri"/>
        <family val="2"/>
        <scheme val="minor"/>
      </rPr>
      <t>Green Filming MEHRKOSTEN</t>
    </r>
    <r>
      <rPr>
        <sz val="14"/>
        <rFont val="Calibri"/>
        <family val="2"/>
        <scheme val="minor"/>
      </rPr>
      <t xml:space="preserve"> (z. B. die Kosten für die:den Green Film Consultant, die Kosten für die Umweltzeichen-Zertifizierung, etc.). Die Eingabe von Kosteneinsparungen (z. B. Einsparungen bei den Stromkosten, den Beförderungs- und Transportkosten, etc.) ist ebenso möglich. Die Kosten für die:den Green Film Consultant (Pos. 79 oder 116) und die Umweltzeichen-Zertifizierung (Pos. 260) können aus der Detailkalkulation entnommen werden, sie stellen zur Gänze Mehrkosten dar.</t>
    </r>
    <r>
      <rPr>
        <u/>
        <sz val="14"/>
        <rFont val="Calibri"/>
        <family val="2"/>
        <scheme val="minor"/>
      </rPr>
      <t xml:space="preserve"> Es werden maximal EUR 3.000 als Kosten für die:den Green Film Consultant anerkannt.</t>
    </r>
    <r>
      <rPr>
        <sz val="14"/>
        <rFont val="Calibri"/>
        <family val="2"/>
        <scheme val="minor"/>
      </rPr>
      <t xml:space="preserve"> Eine Voraussetzung für die Anerkennung der Kosten der:des Green Film Consultant ist der oben beschriebene Nachweis einer fachlichen Qualifikation. Neben fixen Positionen wie dem Green Film Consultant können zusätzliche Stabsmitglieder ausgewählt werden, wobei deren Wochen und Wochengagen gesondert eingegeben werden müssen (z.B. Produktionsleitung: 13 Wochen Gesamttätigkeit, davon 1 Woche Mehraufwand aufgrund von Green Filming Aktivitäten, d.h. 1 Woche zur geplanten Wochenpauschale als Mehrkosten eingeben). Bei einer Anstellung werden die anteiligen Lohnnebenkosten automatisch berechnet. Die restlichen Kalkulationsbereiche sind weitgehend frei gestaltet und in Zusammenarbeit mit dem Green Film Consultant zu budgetieren.</t>
    </r>
  </si>
  <si>
    <t xml:space="preserve">max. 
EUR 3.000
</t>
  </si>
  <si>
    <r>
      <t xml:space="preserve">Green Film Consultant </t>
    </r>
    <r>
      <rPr>
        <b/>
        <sz val="11"/>
        <color rgb="FFFF0000"/>
        <rFont val="Calibri"/>
        <family val="2"/>
        <scheme val="minor"/>
      </rPr>
      <t>(gültig nur mit Nachweis Weiterbildung - beilegen)</t>
    </r>
    <r>
      <rPr>
        <b/>
        <sz val="11"/>
        <color theme="1"/>
        <rFont val="Calibri"/>
        <family val="2"/>
        <scheme val="minor"/>
      </rPr>
      <t xml:space="preserve">
max. EUR 3.000</t>
    </r>
  </si>
  <si>
    <t>Eigenleistungen (EL)</t>
  </si>
  <si>
    <r>
      <t xml:space="preserve">Dramaturg:in </t>
    </r>
    <r>
      <rPr>
        <sz val="10"/>
        <rFont val="Calibri"/>
        <family val="2"/>
        <scheme val="minor"/>
      </rPr>
      <t xml:space="preserve">Vor- u Nachname:
Jan Gogola ml.
</t>
    </r>
  </si>
  <si>
    <t>Festplatten für Datensicherung</t>
  </si>
  <si>
    <t>tt.mm.jjjj</t>
  </si>
  <si>
    <t>Diese Belegaufstellung wurde anhand von Originalbelegen (Rechnungen, Zahlungsbelegen, Kontoauszügen, etc.) ausgefüllt. Die Richtigkeit der Angaben wird bestätigt.</t>
  </si>
  <si>
    <t>ERKLÄRUNG - Bitte Datum und Unterschrift einsetzen.</t>
  </si>
  <si>
    <t>Datum und Unterschrift der Vertragspartnerin/des Vertragspartners (bei Vereinen, Institutionen usw. Unterschriften der vertretungsbefugten Organe samt Angabe deren Funktionen)</t>
  </si>
  <si>
    <r>
      <t xml:space="preserve">Hinweis: nachstehend werden Sie ersucht, im Zuge der Abrechnung deren Richtigkeit zu bestätigen. </t>
    </r>
    <r>
      <rPr>
        <b/>
        <u/>
        <sz val="11"/>
        <color rgb="FFFF0000"/>
        <rFont val="Calibri"/>
        <family val="2"/>
        <scheme val="minor"/>
      </rPr>
      <t>Eine Unterschrift ist hier nur bei Einreichung der Abrechnung erforderlich, nicht bei der Antragstellung.</t>
    </r>
  </si>
  <si>
    <r>
      <t xml:space="preserve">Es wird ersucht, die Nachweisunterlagen unter Angabe der im Zusageschreiben angeführten Geschäftszahl entweder elektronisch an </t>
    </r>
    <r>
      <rPr>
        <sz val="12"/>
        <color rgb="FF0000FF"/>
        <rFont val="Calibri"/>
        <family val="2"/>
        <scheme val="minor"/>
      </rPr>
      <t>foerderkontrolle32@bmkoes.gv.at</t>
    </r>
    <r>
      <rPr>
        <sz val="12"/>
        <rFont val="Calibri"/>
        <family val="2"/>
        <scheme val="minor"/>
      </rPr>
      <t xml:space="preserve"> an das Bundesministerium für Kunst, Kultur, öffentlichen Dienst und Sport, Referat I/7/b -
Förderkontrolle UG 32 zu übermitteln. Es wird dringend 
ersucht, keine Teilunterlagen zu schicken.
</t>
    </r>
  </si>
  <si>
    <r>
      <rPr>
        <b/>
        <sz val="12"/>
        <rFont val="Calibri"/>
        <family val="2"/>
        <scheme val="minor"/>
      </rPr>
      <t>EIGENLEISTUNG (EL</t>
    </r>
    <r>
      <rPr>
        <sz val="12"/>
        <rFont val="Calibri"/>
        <family val="2"/>
        <scheme val="minor"/>
      </rPr>
      <t xml:space="preserve">) </t>
    </r>
    <r>
      <rPr>
        <b/>
        <sz val="12"/>
        <rFont val="Calibri"/>
        <family val="2"/>
        <scheme val="minor"/>
      </rPr>
      <t>zu erbringen</t>
    </r>
    <r>
      <rPr>
        <sz val="12"/>
        <rFont val="Calibri"/>
        <family val="2"/>
        <scheme val="minor"/>
      </rPr>
      <t xml:space="preserve">
</t>
    </r>
    <r>
      <rPr>
        <sz val="10"/>
        <color rgb="FFC00000"/>
        <rFont val="Calibri"/>
        <family val="2"/>
        <scheme val="minor"/>
      </rPr>
      <t>Minimum entsprechend dem Tabellenblatt "Höchst- und Richtsätze"</t>
    </r>
  </si>
  <si>
    <r>
      <rPr>
        <sz val="12"/>
        <rFont val="Calibri"/>
        <family val="2"/>
        <scheme val="minor"/>
      </rPr>
      <t>Bei</t>
    </r>
    <r>
      <rPr>
        <b/>
        <sz val="12"/>
        <rFont val="Calibri"/>
        <family val="2"/>
        <scheme val="minor"/>
      </rPr>
      <t xml:space="preserve"> Kameras, Ton- und Schnittsystemen</t>
    </r>
    <r>
      <rPr>
        <sz val="12"/>
        <rFont val="Calibri"/>
        <family val="2"/>
        <scheme val="minor"/>
      </rPr>
      <t xml:space="preserve"> sind sofern im </t>
    </r>
    <r>
      <rPr>
        <b/>
        <sz val="12"/>
        <rFont val="Calibri"/>
        <family val="2"/>
        <scheme val="minor"/>
      </rPr>
      <t>Eigentum</t>
    </r>
    <r>
      <rPr>
        <sz val="12"/>
        <rFont val="Calibri"/>
        <family val="2"/>
        <scheme val="minor"/>
      </rPr>
      <t xml:space="preserve"> befindlich deren </t>
    </r>
    <r>
      <rPr>
        <b/>
        <sz val="12"/>
        <rFont val="Calibri"/>
        <family val="2"/>
        <scheme val="minor"/>
      </rPr>
      <t>Nettokaufpreise</t>
    </r>
    <r>
      <rPr>
        <sz val="12"/>
        <rFont val="Calibri"/>
        <family val="2"/>
        <scheme val="minor"/>
      </rPr>
      <t xml:space="preserve"> Grundlage der Berechnung der Wochenmiete. </t>
    </r>
  </si>
  <si>
    <r>
      <t xml:space="preserve">Werden die Geräte jedoch </t>
    </r>
    <r>
      <rPr>
        <b/>
        <sz val="12"/>
        <rFont val="Calibri"/>
        <family val="2"/>
        <scheme val="minor"/>
      </rPr>
      <t xml:space="preserve">gemietet, </t>
    </r>
    <r>
      <rPr>
        <sz val="12"/>
        <rFont val="Calibri"/>
        <family val="2"/>
        <scheme val="minor"/>
      </rPr>
      <t>sind die orts- und branchenübliche Sätze je Sachgut zum Zeitpunkt der Antragstellung förderbar.</t>
    </r>
  </si>
  <si>
    <r>
      <t xml:space="preserve">Jede Änderung in der Kostenkalkulation mit einer Abweichung von mehr als 10% der Gesamtkosten sowie Änderungen in der Finanzierung sind dem BMKÖS </t>
    </r>
    <r>
      <rPr>
        <b/>
        <sz val="12"/>
        <rFont val="Calibri"/>
        <family val="2"/>
        <scheme val="minor"/>
      </rPr>
      <t>unverzüglich</t>
    </r>
    <r>
      <rPr>
        <sz val="12"/>
        <rFont val="Calibri"/>
        <family val="2"/>
        <scheme val="minor"/>
      </rPr>
      <t xml:space="preserve"> schriftlich mitzuteilen.</t>
    </r>
  </si>
  <si>
    <r>
      <rPr>
        <b/>
        <sz val="12"/>
        <rFont val="Calibri"/>
        <family val="2"/>
        <scheme val="minor"/>
      </rPr>
      <t>Bei Herstellung</t>
    </r>
    <r>
      <rPr>
        <sz val="12"/>
        <rFont val="Calibri"/>
        <family val="2"/>
        <scheme val="minor"/>
      </rPr>
      <t xml:space="preserve"> - diese Kalkulation darf aussschließlich Kosten für Herstellung sowie die abgerechneten Kosten der PE, wenn letztere vom BMKÖS gefördert wurde.</t>
    </r>
  </si>
  <si>
    <t>Die Mindesthöhe der EL beträgt max. 5%, ist von den Herstellungskosten abhängig und errechnet sich nach einem dafür vorgesehenen Prozentschlüssel. Siehe Tabellenblatt Richt- und Höchstsätze.</t>
  </si>
  <si>
    <t>Fertigungsgemeinkosten (max. 7,5%) hier eintragen:</t>
  </si>
  <si>
    <r>
      <t xml:space="preserve">Schnittplatz - </t>
    </r>
    <r>
      <rPr>
        <sz val="12"/>
        <rFont val="Calibri"/>
        <family val="2"/>
        <scheme val="minor"/>
      </rPr>
      <t xml:space="preserve"> Die Wochenmiete für den Schnittplatz ist mit</t>
    </r>
    <r>
      <rPr>
        <b/>
        <sz val="12"/>
        <color rgb="FFC00000"/>
        <rFont val="Calibri"/>
        <family val="2"/>
        <scheme val="minor"/>
      </rPr>
      <t xml:space="preserve"> </t>
    </r>
    <r>
      <rPr>
        <b/>
        <sz val="12"/>
        <rFont val="Calibri"/>
        <family val="2"/>
        <scheme val="minor"/>
      </rPr>
      <t>max. EUR 1.000</t>
    </r>
    <r>
      <rPr>
        <sz val="12"/>
        <color rgb="FFC00000"/>
        <rFont val="Calibri"/>
        <family val="2"/>
        <scheme val="minor"/>
      </rPr>
      <t xml:space="preserve"> </t>
    </r>
    <r>
      <rPr>
        <sz val="12"/>
        <rFont val="Calibri"/>
        <family val="2"/>
        <scheme val="minor"/>
      </rPr>
      <t>limitiert.</t>
    </r>
  </si>
  <si>
    <t xml:space="preserve">Für Honorare und Gagen gelten als Richtwerte  die Mindestgagentarife gemäß Kollektivvertrag Filmschaffende. Für Regie und Drehbuch gelten die Richt- und Höchsätze gemäß gleichlautendem Tabellenblatt in dieser Kalkulation. Honorare für Produzent:innen sind mit max. 5% der Gesamtkosten zu kalkulieren. Das geforderte Minimum an Eigenleistungen werden in Relation zu den Gesamtkosten automatisch berechnet und ausgegeben. </t>
  </si>
  <si>
    <r>
      <t xml:space="preserve">Ist ein Gerät im </t>
    </r>
    <r>
      <rPr>
        <b/>
        <sz val="12"/>
        <rFont val="Calibri"/>
        <family val="2"/>
        <scheme val="minor"/>
      </rPr>
      <t>Eigentum</t>
    </r>
    <r>
      <rPr>
        <sz val="12"/>
        <rFont val="Calibri"/>
        <family val="2"/>
        <scheme val="minor"/>
      </rPr>
      <t xml:space="preserve">, sind </t>
    </r>
    <r>
      <rPr>
        <b/>
        <sz val="12"/>
        <rFont val="Calibri"/>
        <family val="2"/>
        <scheme val="minor"/>
      </rPr>
      <t>max. 5%</t>
    </r>
    <r>
      <rPr>
        <sz val="12"/>
        <rFont val="Calibri"/>
        <family val="2"/>
        <scheme val="minor"/>
      </rPr>
      <t xml:space="preserve"> des Netto-Neukaufwertes pro Woche zu kalkulieren. </t>
    </r>
  </si>
  <si>
    <r>
      <t xml:space="preserve">Kamera- u. Ton- und Lichteqipment
</t>
    </r>
    <r>
      <rPr>
        <sz val="10"/>
        <color rgb="FFC00000"/>
        <rFont val="Calibri"/>
        <family val="2"/>
        <scheme val="minor"/>
      </rPr>
      <t>Bei gemieteten Fremdgeräten dürfen max. 7% Wochenmiete vom Nettoneukaufpreis (NNKP),
bei Eigenbesitz maximal 5% vom NNKP kalkuliert werden.</t>
    </r>
  </si>
  <si>
    <r>
      <t xml:space="preserve">Bild- u.Tonbearbeitung
</t>
    </r>
    <r>
      <rPr>
        <sz val="10"/>
        <color rgb="FFC00000"/>
        <rFont val="Calibri"/>
        <family val="2"/>
        <scheme val="minor"/>
      </rPr>
      <t>INFO: zur Abrechnung wird eine</t>
    </r>
    <r>
      <rPr>
        <b/>
        <sz val="10"/>
        <color rgb="FFC00000"/>
        <rFont val="Calibri"/>
        <family val="2"/>
        <scheme val="minor"/>
      </rPr>
      <t xml:space="preserve"> DCDM UND DCP</t>
    </r>
    <r>
      <rPr>
        <sz val="10"/>
        <color rgb="FFC00000"/>
        <rFont val="Calibri"/>
        <family val="2"/>
        <scheme val="minor"/>
      </rPr>
      <t xml:space="preserve"> für die digitale Langzeitarchivierung verlangt.</t>
    </r>
  </si>
  <si>
    <t>Dienstgeberanteil Lohnnebenkosten
2023</t>
  </si>
  <si>
    <t>Fahrtkosten-beitrag</t>
  </si>
  <si>
    <t>Kollektivvertrag 1. Juli 2023 für Filmschaffende
gem. § 8 (Mindestgagentarif) und § 7 (Wochenpauschale) - Arbeitsverträge auf bestimmte Zeit</t>
  </si>
  <si>
    <t>Mindestgagentarife in EURO wirksam ab 1. Juli 2023</t>
  </si>
  <si>
    <t>https://www.wko.at/kollektivvertrag/kollektivvertrag-filmschaffende-filmberufe-2023</t>
  </si>
  <si>
    <t>Tonassistenz, Videotechnik,  Primärtontechnik</t>
  </si>
  <si>
    <t>Filmarchitektassistenz (Szenenbildassistenz)</t>
  </si>
  <si>
    <t>Bühnenmeister, Oberbeleuchter</t>
  </si>
  <si>
    <t>Motivaufnahmeleitung</t>
  </si>
  <si>
    <t>Motivaufnahmeleitung Assi</t>
  </si>
  <si>
    <t>Setassistenz</t>
  </si>
  <si>
    <t>2. Regieassistenz</t>
  </si>
  <si>
    <t>Mischtonmeister:in</t>
  </si>
  <si>
    <t>2. Tonassistenz</t>
  </si>
  <si>
    <t>Requisitenfahrer:in</t>
  </si>
  <si>
    <t>Set Requisite Assistenz</t>
  </si>
  <si>
    <t>Set Kostüm Assistenz</t>
  </si>
  <si>
    <t>Junior Maskenbild</t>
  </si>
  <si>
    <t>Best Boy/Girl</t>
  </si>
  <si>
    <t>Jungbeleuchter:in</t>
  </si>
  <si>
    <t>1. Kamerabühne</t>
  </si>
  <si>
    <t>2. Kamerabühne</t>
  </si>
  <si>
    <t>Kamerabühne Helfer:in</t>
  </si>
  <si>
    <t>TV-Producer (freie Vereinbarung)</t>
  </si>
  <si>
    <t>2. Aufnahmeleitung (Set Aufnahmeleitung)</t>
  </si>
  <si>
    <t>Wochenpauschalgage § 7</t>
  </si>
  <si>
    <t xml:space="preserve">Tagesgage </t>
  </si>
  <si>
    <t xml:space="preserve">Monatsgage </t>
  </si>
  <si>
    <t>40 Stunden</t>
  </si>
  <si>
    <t>60 Stunden</t>
  </si>
  <si>
    <t>(1/4 d. Wochengage)</t>
  </si>
  <si>
    <t>(1/5 d. Wochengage)</t>
  </si>
  <si>
    <t>1. Berufsjahr</t>
  </si>
  <si>
    <t>2. Berufsjahr</t>
  </si>
  <si>
    <t>3. Berufsjahr</t>
  </si>
  <si>
    <t>inkl. SZ/UEL</t>
  </si>
  <si>
    <t>8 Stunden</t>
  </si>
  <si>
    <t>WG mal 4,33</t>
  </si>
  <si>
    <t>reduziert um</t>
  </si>
  <si>
    <t>Regie (freie Vereinbarung)</t>
  </si>
  <si>
    <t>1) Kamera I: Fiktionale Filme für die Verwertung im Kino, Fernsehen und Kino -und fernsehähnliche fiktionale Filme für die Verwertung Online sowie Werbefilme</t>
  </si>
  <si>
    <t>2) Kamera II: Dokumentarfilme und Dokumentationen für die Verwertung im Kino, Fernsehen und non-linear (VOD), ENG Team</t>
  </si>
  <si>
    <t>3) Kamera III: Wirtschafts-, Image- und Bildungsfilme</t>
  </si>
  <si>
    <t>4) Voraussetzung für die Einreihung in die Verwendungsgruppe Tonmeister I ist eine mindestens 15-jährige Praxis als Tonmeister II</t>
  </si>
  <si>
    <t>5) nur bei Wirtschafts-, Image- und Bildungsfilmen</t>
  </si>
  <si>
    <t xml:space="preserve">    </t>
  </si>
  <si>
    <t>6) ArbeitnehmerInnen ohne Zweckausbildung, die schematische oder mechanische Arbeiten, insbesondere einfache Hilfsarbeiten auf manueller Natur verrichten oder die in Betrieben der Filmwirtschaft zur Feststellung ihrer beruflichen Eignung in Aufgabengebieten des Filmschaffens eingesetzt werden</t>
  </si>
  <si>
    <r>
      <t xml:space="preserve">Die Einreichtermine sind: 31. Jänner, 31. Mai und 30. September bis spätestens 23:59 Uhr an: </t>
    </r>
    <r>
      <rPr>
        <u/>
        <sz val="12"/>
        <color rgb="FF0000FF"/>
        <rFont val="Calibri"/>
        <family val="2"/>
        <scheme val="minor"/>
      </rPr>
      <t>film@bmkoes.gv.at</t>
    </r>
  </si>
  <si>
    <t>Alle Unterlagen sind als PDF-Dateien mit treffenden Bezeichnungen zu übermitteln. Die Kalkulation ist zusätzlich auch als Excel-Datei einzureichen.</t>
  </si>
  <si>
    <r>
      <t xml:space="preserve">Die Förderung durch das BMKÖS (subsidiäre Förderung) ist eine Teilfinanzierung ihres Filmvorhabens, daher </t>
    </r>
    <r>
      <rPr>
        <b/>
        <sz val="12"/>
        <rFont val="Calibri"/>
        <family val="2"/>
        <scheme val="minor"/>
      </rPr>
      <t>soll</t>
    </r>
    <r>
      <rPr>
        <sz val="12"/>
        <rFont val="Calibri"/>
        <family val="2"/>
        <scheme val="minor"/>
      </rPr>
      <t xml:space="preserve"> bei </t>
    </r>
    <r>
      <rPr>
        <b/>
        <sz val="12"/>
        <rFont val="Calibri"/>
        <family val="2"/>
        <scheme val="minor"/>
      </rPr>
      <t>weiteren Fördergebern um Mitfinanzierung angesucht werden</t>
    </r>
    <r>
      <rPr>
        <sz val="12"/>
        <rFont val="Calibri"/>
        <family val="2"/>
        <scheme val="minor"/>
      </rPr>
      <t xml:space="preserve"> (zB Stadt, Land, Sponsoren…). Jede Änderung in der Kalkulation ist unverzüglich schriftlich mitzuteilen.</t>
    </r>
  </si>
  <si>
    <r>
      <t xml:space="preserve">• Dokumentarfilme:  </t>
    </r>
    <r>
      <rPr>
        <b/>
        <sz val="12"/>
        <color rgb="FF0000FF"/>
        <rFont val="Calibri"/>
        <family val="2"/>
        <scheme val="minor"/>
      </rPr>
      <t>max. EUR  15.000</t>
    </r>
    <r>
      <rPr>
        <b/>
        <sz val="12"/>
        <rFont val="Calibri"/>
        <family val="2"/>
        <scheme val="minor"/>
      </rPr>
      <t xml:space="preserve">  </t>
    </r>
    <r>
      <rPr>
        <sz val="12"/>
        <rFont val="Calibri"/>
        <family val="2"/>
        <scheme val="minor"/>
      </rPr>
      <t>- für Langfilme ab 70 Min. - für kürzere Filme entsprechend weniger.</t>
    </r>
  </si>
  <si>
    <r>
      <t xml:space="preserve">• Spielfilme:                 </t>
    </r>
    <r>
      <rPr>
        <b/>
        <sz val="12"/>
        <color rgb="FF0000FF"/>
        <rFont val="Calibri"/>
        <family val="2"/>
        <scheme val="minor"/>
      </rPr>
      <t>max. EUR  25.000</t>
    </r>
    <r>
      <rPr>
        <b/>
        <sz val="12"/>
        <rFont val="Calibri"/>
        <family val="2"/>
        <scheme val="minor"/>
      </rPr>
      <t xml:space="preserve">  </t>
    </r>
    <r>
      <rPr>
        <sz val="12"/>
        <rFont val="Calibri"/>
        <family val="2"/>
        <scheme val="minor"/>
      </rPr>
      <t>- für Langfilme ab 70 Min. - für kürzere Filme entsprechend weniger.</t>
    </r>
  </si>
  <si>
    <r>
      <t xml:space="preserve">wird in max. Höhe von </t>
    </r>
    <r>
      <rPr>
        <b/>
        <sz val="12"/>
        <rFont val="Calibri"/>
        <family val="2"/>
        <scheme val="minor"/>
      </rPr>
      <t>EUR  1.500 pro Monat</t>
    </r>
    <r>
      <rPr>
        <sz val="12"/>
        <rFont val="Calibri"/>
        <family val="2"/>
        <scheme val="minor"/>
      </rPr>
      <t xml:space="preserve"> anerkannt. Die </t>
    </r>
    <r>
      <rPr>
        <b/>
        <sz val="12"/>
        <rFont val="Calibri"/>
        <family val="2"/>
        <scheme val="minor"/>
      </rPr>
      <t>gesamten</t>
    </r>
    <r>
      <rPr>
        <sz val="12"/>
        <rFont val="Calibri"/>
        <family val="2"/>
        <scheme val="minor"/>
      </rPr>
      <t xml:space="preserve"> Eigenhonorare (Recherche und Konzept) dürfen </t>
    </r>
    <r>
      <rPr>
        <b/>
        <sz val="12"/>
        <rFont val="Calibri"/>
        <family val="2"/>
        <scheme val="minor"/>
      </rPr>
      <t>EUR 10.500 nicht überschreiten</t>
    </r>
    <r>
      <rPr>
        <sz val="12"/>
        <rFont val="Calibri"/>
        <family val="2"/>
        <scheme val="minor"/>
      </rPr>
      <t xml:space="preserve">.
Sollte das Projekt auch von weiteren Fördergebern unterstützt oder erst um weitere Förderungen angesucht werden, wird </t>
    </r>
    <r>
      <rPr>
        <b/>
        <sz val="12"/>
        <rFont val="Calibri"/>
        <family val="2"/>
        <scheme val="minor"/>
      </rPr>
      <t>nur</t>
    </r>
    <r>
      <rPr>
        <sz val="12"/>
        <rFont val="Calibri"/>
        <family val="2"/>
        <scheme val="minor"/>
      </rPr>
      <t xml:space="preserve"> die </t>
    </r>
    <r>
      <rPr>
        <b/>
        <sz val="12"/>
        <rFont val="Calibri"/>
        <family val="2"/>
        <scheme val="minor"/>
      </rPr>
      <t>Differenz</t>
    </r>
    <r>
      <rPr>
        <sz val="12"/>
        <rFont val="Calibri"/>
        <family val="2"/>
        <scheme val="minor"/>
      </rPr>
      <t xml:space="preserve"> auf den </t>
    </r>
    <r>
      <rPr>
        <b/>
        <sz val="12"/>
        <rFont val="Calibri"/>
        <family val="2"/>
        <scheme val="minor"/>
      </rPr>
      <t xml:space="preserve">Höchstsatz von EUR 10.000 </t>
    </r>
    <r>
      <rPr>
        <sz val="12"/>
        <rFont val="Calibri"/>
        <family val="2"/>
        <scheme val="minor"/>
      </rPr>
      <t>als Eigenhonorar anerkannt.</t>
    </r>
  </si>
  <si>
    <t>Juristische Personen oder im Firmenbuch eingetragene Personengesellschaften mit einer Betriebsstätte oder Zweigniederlassung in Österreich, juristische Personen mit einem Firmenstandort innerhalb einer Vertragspartei des Vertrags über die Arbeitsweise der Europäischen Union (AEUV) oder des Abkommens über den Europäischen Wirtschaftsraum (EWR) oder der Schweiz, wenn die Herstellung eines innovativen Vorhabens ansonsten nicht gewährleistet wäre und die:der Regisseur:in sowie die:der Produzent:in die österreichische Staatsbürgerschaft besitzen.</t>
  </si>
  <si>
    <t xml:space="preserve"> 2. Begleitschreiben inklusive Kurzbeschreibung des Inhalts/Synopsis (max. 1,5 DIN A4-Seiten)</t>
  </si>
  <si>
    <t xml:space="preserve"> 3. Konzept in für die Filmlänge und den jeweiligen Erklärungsbedarf hinreichender Länge, jedenfalls mindestens 1,5 DIN A4-Seiten und maximal 20 DIN A4- Seiten</t>
  </si>
  <si>
    <t xml:space="preserve"> 4. Kalkulation (im pdf- und xlsx-Format)</t>
  </si>
  <si>
    <t xml:space="preserve"> 6. Filmografie und Lebenslauf der Regisseurin/des Regisseurs</t>
  </si>
  <si>
    <t xml:space="preserve"> 2. Begleitschreiben inklusive Kurzbeschreibung des Inhalts/Synopsis (max. 1,5 A4-Seiten)</t>
  </si>
  <si>
    <t xml:space="preserve"> 8. Filmografie und Lebenslauf der Regisseurin/des Regisseurs</t>
  </si>
  <si>
    <t xml:space="preserve"> 3. Konzept in für die Filmlänge und den jeweiligen Erklärungsbedarf hinreichender Länge, jedenfalls mindestens 1,5 DIN A4-Seiten und maximal 10 DIN A4- Seiten.</t>
  </si>
  <si>
    <t xml:space="preserve"> 3. Treatment oder Drehbuch inklusive Angaben, in welchen Teilen das Drehbuch überarbeitet werden soll und in für die Filmlänge hinreichender Länge, mit einer ausgeschriebenen Szene inklusive Dialoge</t>
  </si>
  <si>
    <t xml:space="preserve"> 5. Kalkulation (im pdf- und xlsx-Format)</t>
  </si>
  <si>
    <t>10. Filmografie und Lebenslauf der Regisseurin/des Regisseurs</t>
  </si>
  <si>
    <t>https://www.bmkoes.gv.at/kunst-und-kultur/service-kunst-und-kultur/foerderungen/formulare-und-infoblaetter.html</t>
  </si>
  <si>
    <r>
      <t>·</t>
    </r>
    <r>
      <rPr>
        <sz val="7"/>
        <color theme="1"/>
        <rFont val="Times New Roman"/>
        <family val="1"/>
      </rPr>
      <t xml:space="preserve">       </t>
    </r>
    <r>
      <rPr>
        <sz val="12"/>
        <color theme="1"/>
        <rFont val="Calibri"/>
        <family val="2"/>
        <scheme val="minor"/>
      </rPr>
      <t xml:space="preserve">eine </t>
    </r>
    <r>
      <rPr>
        <b/>
        <sz val="12"/>
        <color theme="1"/>
        <rFont val="Calibri"/>
        <family val="2"/>
        <scheme val="minor"/>
      </rPr>
      <t>Einlagerungsbestätigung</t>
    </r>
    <r>
      <rPr>
        <sz val="12"/>
        <color theme="1"/>
        <rFont val="Calibri"/>
        <family val="2"/>
        <scheme val="minor"/>
      </rPr>
      <t xml:space="preserve"> des Films durch ein nationales Archiv/Kinemathek, wonach die digitale Vorführkopie (unverschlüsseltes </t>
    </r>
    <r>
      <rPr>
        <b/>
        <sz val="12"/>
        <color theme="1"/>
        <rFont val="Calibri"/>
        <family val="2"/>
        <scheme val="minor"/>
      </rPr>
      <t>DCP</t>
    </r>
    <r>
      <rPr>
        <sz val="12"/>
        <color theme="1"/>
        <rFont val="Calibri"/>
        <family val="2"/>
        <scheme val="minor"/>
      </rPr>
      <t xml:space="preserve">) </t>
    </r>
    <r>
      <rPr>
        <b/>
        <u/>
        <sz val="12"/>
        <color theme="1"/>
        <rFont val="Calibri"/>
        <family val="2"/>
        <scheme val="minor"/>
      </rPr>
      <t>und</t>
    </r>
    <r>
      <rPr>
        <u/>
        <sz val="12"/>
        <color theme="1"/>
        <rFont val="Calibri"/>
        <family val="2"/>
        <scheme val="minor"/>
      </rPr>
      <t xml:space="preserve">
</t>
    </r>
    <r>
      <rPr>
        <sz val="12"/>
        <color theme="1"/>
        <rFont val="Calibri"/>
        <family val="2"/>
        <scheme val="minor"/>
      </rPr>
      <t>die digitale Archivkopie (</t>
    </r>
    <r>
      <rPr>
        <b/>
        <sz val="12"/>
        <color theme="1"/>
        <rFont val="Calibri"/>
        <family val="2"/>
        <scheme val="minor"/>
      </rPr>
      <t>DCDM</t>
    </r>
    <r>
      <rPr>
        <sz val="12"/>
        <color theme="1"/>
        <rFont val="Calibri"/>
        <family val="2"/>
        <scheme val="minor"/>
      </rPr>
      <t xml:space="preserve">) übereignet und archivarisch gespeichert worden sind. Mit dieser Übereignung/Archivierung werden keine Verwertungsrechte übertragen, 
die Nutzung unterliegt den Bestimmungen des Bundesarchivgesetzes und des Urheberrechts. </t>
    </r>
  </si>
  <si>
    <r>
      <t xml:space="preserve">Einreichtermine sind: 31. Jänner, 31. Mai und 30. September </t>
    </r>
    <r>
      <rPr>
        <sz val="12"/>
        <rFont val="Calibri"/>
        <family val="2"/>
        <scheme val="minor"/>
      </rPr>
      <t xml:space="preserve">bis spätestens 23:59 Uhr ausschließlich per E-Mail an: </t>
    </r>
    <r>
      <rPr>
        <u/>
        <sz val="12"/>
        <color rgb="FF0000FF"/>
        <rFont val="Calibri"/>
        <family val="2"/>
        <scheme val="minor"/>
      </rPr>
      <t xml:space="preserve">film@bmkoes.gv.at </t>
    </r>
  </si>
  <si>
    <t>max. EUR 120.000 für Langfilme ab 70 Min., kürzere Filme entsprechend weniger.</t>
  </si>
  <si>
    <r>
      <t xml:space="preserve">Die Förderung durch das BMKÖS </t>
    </r>
    <r>
      <rPr>
        <b/>
        <sz val="12"/>
        <rFont val="Calibri"/>
        <family val="2"/>
        <scheme val="minor"/>
      </rPr>
      <t>(subsidiäre Förderung)</t>
    </r>
    <r>
      <rPr>
        <sz val="12"/>
        <rFont val="Calibri"/>
        <family val="2"/>
        <scheme val="minor"/>
      </rPr>
      <t xml:space="preserve"> ist eine Teilfinanzierung ihres Filmvorhabens, daher </t>
    </r>
    <r>
      <rPr>
        <b/>
        <sz val="12"/>
        <rFont val="Calibri"/>
        <family val="2"/>
        <scheme val="minor"/>
      </rPr>
      <t>muss bei weiteren Fördergebern um Mitfinanzierung angesucht werden</t>
    </r>
    <r>
      <rPr>
        <sz val="12"/>
        <rFont val="Calibri"/>
        <family val="2"/>
        <scheme val="minor"/>
      </rPr>
      <t xml:space="preserve"> (zB Stadt, Land, Sponsoren…). Jede Änderung in der Kalkulation ist unverzüglich schriftlich mitzuteilen.</t>
    </r>
  </si>
  <si>
    <r>
      <t xml:space="preserve">Bei Abweichung der Gesamtkosten ab </t>
    </r>
    <r>
      <rPr>
        <b/>
        <sz val="12"/>
        <rFont val="Calibri"/>
        <family val="2"/>
        <scheme val="minor"/>
      </rPr>
      <t>10%,</t>
    </r>
    <r>
      <rPr>
        <sz val="12"/>
        <rFont val="Calibri"/>
        <family val="2"/>
        <scheme val="minor"/>
      </rPr>
      <t xml:space="preserve"> ist gemäß Filmförderrichtlinien </t>
    </r>
    <r>
      <rPr>
        <b/>
        <sz val="12"/>
        <rFont val="Calibri"/>
        <family val="2"/>
        <scheme val="minor"/>
      </rPr>
      <t>unverzüglich die aktualisierte Kalkulation</t>
    </r>
    <r>
      <rPr>
        <sz val="12"/>
        <rFont val="Calibri"/>
        <family val="2"/>
        <scheme val="minor"/>
      </rPr>
      <t xml:space="preserve"> sowie eine </t>
    </r>
    <r>
      <rPr>
        <b/>
        <sz val="12"/>
        <rFont val="Calibri"/>
        <family val="2"/>
        <scheme val="minor"/>
      </rPr>
      <t xml:space="preserve">detaillierte, erklärende Begründung </t>
    </r>
    <r>
      <rPr>
        <sz val="12"/>
        <rFont val="Calibri"/>
        <family val="2"/>
        <scheme val="minor"/>
      </rPr>
      <t>vorzulegen. Das BMKÖS entscheidet daraufhin, ob das Projekt neuerlich eingereicht werden muss.</t>
    </r>
  </si>
  <si>
    <t>Juristische Personen oder im Firmenbuch eingetragene Personengesellschaften mit einer Betriebsstätte oder Zweigniederlassung in Österreich oder juristische Personen mit einem Firmenstandort innerhalb einer Vertragspartei des Vertrags über die Arbeitsweise der Europäischen Union (AEUV) oder des Abkommens über den Europäischen Wirtschaftsraum (EWR) und der Schweiz, wenn die Herstellung eines innovativen Vorhabens ansonsten nicht gewährleistet wäre und die:der Regisseur:in sowie die:der Produzent:in die österreichische Staatsbürgerschaft besitzen.</t>
  </si>
  <si>
    <t xml:space="preserve"> 3. Inhaltliches Konzept: ausführliche Beschreibung der Struktur des Films in für die Filmlänge und den jeweiligen Erklärungsbedarf hinreichender Länge, maximal jedenfalls 25 DIN A4-Seiten</t>
  </si>
  <si>
    <t>• wird ein Antrag abgelehnt, besteht die Möglichkeit eines neuerlichen Förderungsantrags nur dann, wenn hierfür eine Empfehlung des Beirats vorliegt oder das Projekt von dem:der Antragsteller:in wesentlich geändert wurde. Die maßgeblichen Änderungen im Vergleich zum vorangegangenen Antrag sind kenntlich zu machen. Nach einer Ablehnung kann ein Projekt höchstens einmal wiedereingereicht werden.</t>
  </si>
  <si>
    <t xml:space="preserve"> 2. Begleitschreiben inklusive Kurzbeschreibung des Inhalts/Synopsis (max. 1,5 DIN A4 Seiten)</t>
  </si>
  <si>
    <t xml:space="preserve"> 3. Drehbuch in für die Filmlänge und den jeweiligen Bedarf hinreichender Länge, jedenfalls max. 90 DIN A4-Seiten.</t>
  </si>
  <si>
    <r>
      <t xml:space="preserve"> 5. diese Kalkulation: Vorlage in den Formaten pdf. </t>
    </r>
    <r>
      <rPr>
        <b/>
        <sz val="12"/>
        <rFont val="Calibri"/>
        <family val="2"/>
        <scheme val="minor"/>
      </rPr>
      <t>UND</t>
    </r>
    <r>
      <rPr>
        <sz val="12"/>
        <rFont val="Calibri"/>
        <family val="2"/>
        <scheme val="minor"/>
      </rPr>
      <t xml:space="preserve"> Excel mit Endung .xlsx</t>
    </r>
  </si>
  <si>
    <t>12. Filmografie und Lebenslauf der Regisseurin/des Regisseurs</t>
  </si>
  <si>
    <r>
      <t xml:space="preserve">Gagen, Löhne, Honorare
</t>
    </r>
    <r>
      <rPr>
        <sz val="10"/>
        <color rgb="FFC00000"/>
        <rFont val="Calibri"/>
        <family val="2"/>
        <scheme val="minor"/>
      </rPr>
      <t>Übt EINE Person mehr als EINE Funktion gleichzeitig aus, dürfen maximal 150% der am höchsten bewerteten Funktion kalkuliert werden.
zB Regie:1.000 Kamera: 2.000 Schnitt: 3.000 (lt. Kollektivv.) =Gesamtsumme: 6.000 Höchster Wert Schnitt 3.000: 150%=4.500
Als Gesamtsumme f. Regie, Kamera, Schnitt sind daher: 4.500 zu kalkulieren.</t>
    </r>
  </si>
  <si>
    <r>
      <rPr>
        <b/>
        <sz val="18"/>
        <rFont val="Calibri"/>
        <family val="2"/>
        <scheme val="minor"/>
      </rPr>
      <t>STAB - GAGEN. LÖHNE, HONORARE - RECHNER LOHNNEBENKOSTEN</t>
    </r>
    <r>
      <rPr>
        <b/>
        <sz val="14"/>
        <color rgb="FF0000FF"/>
        <rFont val="Calibri"/>
        <family val="2"/>
        <scheme val="minor"/>
      </rPr>
      <t xml:space="preserve">
</t>
    </r>
    <r>
      <rPr>
        <sz val="10"/>
        <color rgb="FFC00000"/>
        <rFont val="Calibri"/>
        <family val="2"/>
        <scheme val="minor"/>
      </rPr>
      <t>DIESE TABELLE IST GROßTEILS GESPERRT - AUTOMATISCHER Übertrag in Blatt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</si>
</sst>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 #,##0.00_-;\-&quot;€&quot;\ * #,##0.00_-;_-&quot;€&quot;\ * &quot;-&quot;??_-;_-@_-"/>
    <numFmt numFmtId="164" formatCode="#,##0.00\ "/>
    <numFmt numFmtId="165" formatCode="#,##0.00_ ;[Red]\-#,##0.00\ "/>
    <numFmt numFmtId="166" formatCode="#,###"/>
    <numFmt numFmtId="167" formatCode="#,##0.0"/>
    <numFmt numFmtId="168" formatCode="0.0"/>
    <numFmt numFmtId="169" formatCode="_-* #,##0.00&quot;€&quot;_-;\-* #,##0.00&quot;€&quot;_-;_-* &quot;-&quot;??&quot;€&quot;_-;_-@_-"/>
    <numFmt numFmtId="170" formatCode="#,##0.00_ ;\-#,##0.00\ "/>
    <numFmt numFmtId="171" formatCode="0.0%"/>
  </numFmts>
  <fonts count="120">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0"/>
      <name val="Calibri"/>
      <family val="2"/>
      <scheme val="minor"/>
    </font>
    <font>
      <sz val="10"/>
      <name val="Calibri"/>
      <family val="2"/>
      <scheme val="minor"/>
    </font>
    <font>
      <b/>
      <u/>
      <sz val="10"/>
      <name val="Calibri"/>
      <family val="2"/>
      <scheme val="minor"/>
    </font>
    <font>
      <sz val="10"/>
      <name val="Arial"/>
      <family val="2"/>
    </font>
    <font>
      <u/>
      <sz val="10"/>
      <name val="Calibri"/>
      <family val="2"/>
      <scheme val="minor"/>
    </font>
    <font>
      <sz val="10"/>
      <color rgb="FFFF0000"/>
      <name val="Calibri"/>
      <family val="2"/>
      <scheme val="minor"/>
    </font>
    <font>
      <b/>
      <sz val="10"/>
      <name val="Arial"/>
      <family val="2"/>
    </font>
    <font>
      <sz val="12"/>
      <name val="Arial"/>
      <family val="2"/>
    </font>
    <font>
      <sz val="9"/>
      <name val="Arial"/>
      <family val="2"/>
    </font>
    <font>
      <sz val="10"/>
      <name val="MS Sans Serif"/>
      <family val="2"/>
    </font>
    <font>
      <b/>
      <sz val="10"/>
      <color indexed="10"/>
      <name val="Arial"/>
      <family val="2"/>
    </font>
    <font>
      <sz val="12"/>
      <name val="System"/>
      <family val="2"/>
    </font>
    <font>
      <sz val="8"/>
      <color indexed="34"/>
      <name val="Adobe Arabic Bold"/>
    </font>
    <font>
      <sz val="10"/>
      <name val="Verdana"/>
      <family val="2"/>
    </font>
    <font>
      <b/>
      <i/>
      <u/>
      <sz val="8"/>
      <name val="Arial"/>
      <family val="2"/>
    </font>
    <font>
      <sz val="12"/>
      <name val="Calibri"/>
      <family val="2"/>
      <scheme val="minor"/>
    </font>
    <font>
      <sz val="10"/>
      <color theme="1"/>
      <name val="Verdana"/>
      <family val="2"/>
    </font>
    <font>
      <i/>
      <sz val="10"/>
      <name val="Calibri"/>
      <family val="2"/>
      <scheme val="minor"/>
    </font>
    <font>
      <b/>
      <sz val="12"/>
      <name val="Calibri"/>
      <family val="2"/>
      <scheme val="minor"/>
    </font>
    <font>
      <sz val="12"/>
      <color theme="1"/>
      <name val="Calibri"/>
      <family val="2"/>
      <scheme val="minor"/>
    </font>
    <font>
      <sz val="9"/>
      <name val="Calibri"/>
      <family val="2"/>
      <scheme val="minor"/>
    </font>
    <font>
      <b/>
      <sz val="12"/>
      <color indexed="10"/>
      <name val="Calibri"/>
      <family val="2"/>
      <scheme val="minor"/>
    </font>
    <font>
      <u/>
      <sz val="12"/>
      <name val="Calibri"/>
      <family val="2"/>
      <scheme val="minor"/>
    </font>
    <font>
      <b/>
      <sz val="12"/>
      <color rgb="FFC00000"/>
      <name val="Calibri"/>
      <family val="2"/>
      <scheme val="minor"/>
    </font>
    <font>
      <b/>
      <sz val="12"/>
      <color rgb="FF0000FF"/>
      <name val="Calibri"/>
      <family val="2"/>
      <scheme val="minor"/>
    </font>
    <font>
      <b/>
      <sz val="11"/>
      <color rgb="FF0000FF"/>
      <name val="Calibri"/>
      <family val="2"/>
      <scheme val="minor"/>
    </font>
    <font>
      <b/>
      <sz val="11"/>
      <color theme="1"/>
      <name val="Calibri"/>
      <family val="2"/>
      <scheme val="minor"/>
    </font>
    <font>
      <b/>
      <sz val="22"/>
      <color rgb="FF0000FF"/>
      <name val="Calibri"/>
      <family val="2"/>
      <scheme val="minor"/>
    </font>
    <font>
      <sz val="14"/>
      <color rgb="FF0000FF"/>
      <name val="Calibri"/>
      <family val="2"/>
      <scheme val="minor"/>
    </font>
    <font>
      <b/>
      <sz val="10"/>
      <color rgb="FF0000FF"/>
      <name val="Calibri"/>
      <family val="2"/>
      <scheme val="minor"/>
    </font>
    <font>
      <sz val="8"/>
      <color rgb="FFC00000"/>
      <name val="Calibri"/>
      <family val="2"/>
      <scheme val="minor"/>
    </font>
    <font>
      <b/>
      <sz val="9"/>
      <name val="Calibri"/>
      <family val="2"/>
      <scheme val="minor"/>
    </font>
    <font>
      <b/>
      <sz val="11"/>
      <name val="Calibri"/>
      <family val="2"/>
      <scheme val="minor"/>
    </font>
    <font>
      <b/>
      <sz val="10"/>
      <color rgb="FFC00000"/>
      <name val="Calibri"/>
      <family val="2"/>
      <scheme val="minor"/>
    </font>
    <font>
      <sz val="11"/>
      <name val="Calibri"/>
      <family val="2"/>
      <scheme val="minor"/>
    </font>
    <font>
      <b/>
      <sz val="8"/>
      <color rgb="FFC00000"/>
      <name val="Calibri"/>
      <family val="2"/>
      <scheme val="minor"/>
    </font>
    <font>
      <sz val="10"/>
      <color indexed="12"/>
      <name val="Calibri"/>
      <family val="2"/>
      <scheme val="minor"/>
    </font>
    <font>
      <b/>
      <sz val="14"/>
      <color rgb="FF0000FF"/>
      <name val="Calibri"/>
      <family val="2"/>
      <scheme val="minor"/>
    </font>
    <font>
      <b/>
      <sz val="10"/>
      <color indexed="12"/>
      <name val="Calibri"/>
      <family val="2"/>
      <scheme val="minor"/>
    </font>
    <font>
      <sz val="12"/>
      <color rgb="FFC00000"/>
      <name val="Calibri"/>
      <family val="2"/>
      <scheme val="minor"/>
    </font>
    <font>
      <sz val="8"/>
      <name val="Calibri"/>
      <family val="2"/>
      <scheme val="minor"/>
    </font>
    <font>
      <b/>
      <sz val="14"/>
      <name val="Calibri"/>
      <family val="2"/>
      <scheme val="minor"/>
    </font>
    <font>
      <sz val="12"/>
      <color rgb="FF0000FF"/>
      <name val="Calibri"/>
      <family val="2"/>
      <scheme val="minor"/>
    </font>
    <font>
      <b/>
      <sz val="10"/>
      <color theme="0"/>
      <name val="Calibri"/>
      <family val="2"/>
      <scheme val="minor"/>
    </font>
    <font>
      <b/>
      <u/>
      <sz val="10"/>
      <color rgb="FF0000FF"/>
      <name val="Calibri"/>
      <family val="2"/>
      <scheme val="minor"/>
    </font>
    <font>
      <sz val="10"/>
      <color rgb="FFC00000"/>
      <name val="Calibri"/>
      <family val="2"/>
      <scheme val="minor"/>
    </font>
    <font>
      <sz val="10"/>
      <color theme="1"/>
      <name val="Calibri"/>
      <family val="2"/>
      <scheme val="minor"/>
    </font>
    <font>
      <b/>
      <sz val="14"/>
      <color rgb="FFC00000"/>
      <name val="Calibri"/>
      <family val="2"/>
      <scheme val="minor"/>
    </font>
    <font>
      <u/>
      <sz val="10"/>
      <color rgb="FFC00000"/>
      <name val="Calibri"/>
      <family val="2"/>
      <scheme val="minor"/>
    </font>
    <font>
      <b/>
      <sz val="22"/>
      <name val="Calibri"/>
      <family val="2"/>
      <scheme val="minor"/>
    </font>
    <font>
      <u/>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20"/>
      <name val="Calibri"/>
      <family val="2"/>
      <scheme val="minor"/>
    </font>
    <font>
      <b/>
      <sz val="12"/>
      <color rgb="FF7030A0"/>
      <name val="Calibri"/>
      <family val="2"/>
      <scheme val="minor"/>
    </font>
    <font>
      <u/>
      <sz val="11"/>
      <color theme="10"/>
      <name val="Calibri"/>
      <family val="2"/>
      <scheme val="minor"/>
    </font>
    <font>
      <b/>
      <u/>
      <sz val="12"/>
      <name val="Calibri"/>
      <family val="2"/>
      <scheme val="minor"/>
    </font>
    <font>
      <b/>
      <sz val="12"/>
      <color rgb="FF008000"/>
      <name val="Calibri"/>
      <family val="2"/>
      <scheme val="minor"/>
    </font>
    <font>
      <b/>
      <sz val="12"/>
      <color theme="0"/>
      <name val="Calibri"/>
      <family val="2"/>
      <scheme val="minor"/>
    </font>
    <font>
      <b/>
      <sz val="16"/>
      <name val="Calibri"/>
      <family val="2"/>
      <scheme val="minor"/>
    </font>
    <font>
      <b/>
      <sz val="10"/>
      <color rgb="FFFF0000"/>
      <name val="Calibri"/>
      <family val="2"/>
      <scheme val="minor"/>
    </font>
    <font>
      <u/>
      <sz val="12"/>
      <color theme="10"/>
      <name val="Calibri"/>
      <family val="2"/>
      <scheme val="minor"/>
    </font>
    <font>
      <sz val="12"/>
      <color rgb="FF7030A0"/>
      <name val="Calibri"/>
      <family val="2"/>
      <scheme val="minor"/>
    </font>
    <font>
      <u/>
      <sz val="12"/>
      <color rgb="FF0000FF"/>
      <name val="Calibri"/>
      <family val="2"/>
      <scheme val="minor"/>
    </font>
    <font>
      <sz val="11"/>
      <color rgb="FF7030A0"/>
      <name val="Calibri"/>
      <family val="2"/>
      <scheme val="minor"/>
    </font>
    <font>
      <b/>
      <sz val="16"/>
      <color theme="1"/>
      <name val="Calibri"/>
      <family val="2"/>
      <scheme val="minor"/>
    </font>
    <font>
      <sz val="12"/>
      <color theme="5" tint="-0.249977111117893"/>
      <name val="Calibri"/>
      <family val="2"/>
      <scheme val="minor"/>
    </font>
    <font>
      <sz val="12"/>
      <color rgb="FF00B050"/>
      <name val="Calibri"/>
      <family val="2"/>
      <scheme val="minor"/>
    </font>
    <font>
      <sz val="12"/>
      <color rgb="FF000000"/>
      <name val="Calibri"/>
      <family val="2"/>
      <scheme val="minor"/>
    </font>
    <font>
      <sz val="12"/>
      <color rgb="FFFF0000"/>
      <name val="Calibri"/>
      <family val="2"/>
      <scheme val="minor"/>
    </font>
    <font>
      <sz val="12"/>
      <color rgb="FF00FF00"/>
      <name val="Calibri"/>
      <family val="2"/>
      <scheme val="minor"/>
    </font>
    <font>
      <sz val="12"/>
      <color indexed="10"/>
      <name val="Calibri"/>
      <family val="2"/>
      <scheme val="minor"/>
    </font>
    <font>
      <b/>
      <sz val="12"/>
      <color indexed="8"/>
      <name val="Calibri"/>
      <family val="2"/>
      <scheme val="minor"/>
    </font>
    <font>
      <sz val="12"/>
      <color indexed="51"/>
      <name val="Calibri"/>
      <family val="2"/>
      <scheme val="minor"/>
    </font>
    <font>
      <sz val="14"/>
      <name val="Calibri"/>
      <family val="2"/>
      <scheme val="minor"/>
    </font>
    <font>
      <b/>
      <sz val="18"/>
      <name val="Calibri"/>
      <family val="2"/>
      <scheme val="minor"/>
    </font>
    <font>
      <sz val="12"/>
      <color indexed="8"/>
      <name val="Calibri"/>
      <family val="2"/>
      <scheme val="minor"/>
    </font>
    <font>
      <b/>
      <sz val="18"/>
      <color theme="1"/>
      <name val="Calibri"/>
      <family val="2"/>
      <scheme val="minor"/>
    </font>
    <font>
      <sz val="14"/>
      <color rgb="FFC00000"/>
      <name val="Calibri"/>
      <family val="2"/>
      <scheme val="minor"/>
    </font>
    <font>
      <sz val="8"/>
      <name val="Arial"/>
      <family val="2"/>
    </font>
    <font>
      <b/>
      <sz val="16"/>
      <color rgb="FF0000FF"/>
      <name val="Calibri"/>
      <family val="2"/>
      <scheme val="minor"/>
    </font>
    <font>
      <sz val="12"/>
      <color theme="1"/>
      <name val="Symbol"/>
      <family val="1"/>
      <charset val="2"/>
    </font>
    <font>
      <sz val="7"/>
      <color theme="1"/>
      <name val="Times New Roman"/>
      <family val="1"/>
    </font>
    <font>
      <sz val="9"/>
      <color rgb="FFC00000"/>
      <name val="Calibri"/>
      <family val="2"/>
      <scheme val="minor"/>
    </font>
    <font>
      <b/>
      <sz val="9"/>
      <color rgb="FF0000FF"/>
      <name val="Calibri"/>
      <family val="2"/>
      <scheme val="minor"/>
    </font>
    <font>
      <b/>
      <sz val="12"/>
      <color rgb="FF00B050"/>
      <name val="Calibri"/>
      <family val="2"/>
      <scheme val="minor"/>
    </font>
    <font>
      <b/>
      <i/>
      <sz val="12"/>
      <name val="Calibri"/>
      <family val="2"/>
      <scheme val="minor"/>
    </font>
    <font>
      <b/>
      <i/>
      <sz val="12"/>
      <color rgb="FF00B050"/>
      <name val="Calibri"/>
      <family val="2"/>
      <scheme val="minor"/>
    </font>
    <font>
      <i/>
      <sz val="12"/>
      <color rgb="FF0000FF"/>
      <name val="Calibri"/>
      <family val="2"/>
      <scheme val="minor"/>
    </font>
    <font>
      <u/>
      <sz val="14"/>
      <color theme="10"/>
      <name val="Calibri"/>
      <family val="2"/>
      <scheme val="minor"/>
    </font>
    <font>
      <sz val="14"/>
      <color rgb="FF00B050"/>
      <name val="Calibri"/>
      <family val="2"/>
      <scheme val="minor"/>
    </font>
    <font>
      <b/>
      <sz val="14"/>
      <color rgb="FF00B050"/>
      <name val="Calibri"/>
      <family val="2"/>
      <scheme val="minor"/>
    </font>
    <font>
      <b/>
      <u/>
      <sz val="12"/>
      <color rgb="FFC00000"/>
      <name val="Calibri"/>
      <family val="2"/>
      <scheme val="minor"/>
    </font>
    <font>
      <b/>
      <u/>
      <sz val="12"/>
      <color rgb="FF0000FF"/>
      <name val="Calibri"/>
      <family val="2"/>
      <scheme val="minor"/>
    </font>
    <font>
      <b/>
      <u/>
      <sz val="16"/>
      <color theme="1"/>
      <name val="Calibri"/>
      <family val="2"/>
      <scheme val="minor"/>
    </font>
    <font>
      <sz val="10"/>
      <color rgb="FF0000FF"/>
      <name val="Calibri"/>
      <family val="2"/>
      <scheme val="minor"/>
    </font>
    <font>
      <b/>
      <u/>
      <sz val="16"/>
      <name val="Calibri"/>
      <family val="2"/>
      <scheme val="minor"/>
    </font>
    <font>
      <b/>
      <u/>
      <sz val="18"/>
      <color rgb="FF0000FF"/>
      <name val="Calibri"/>
      <family val="2"/>
      <scheme val="minor"/>
    </font>
    <font>
      <sz val="14"/>
      <color theme="1"/>
      <name val="Calibri"/>
      <family val="2"/>
      <scheme val="minor"/>
    </font>
    <font>
      <b/>
      <i/>
      <sz val="14"/>
      <color rgb="FF00B050"/>
      <name val="Calibri"/>
      <family val="2"/>
      <scheme val="minor"/>
    </font>
    <font>
      <b/>
      <sz val="14"/>
      <color theme="1"/>
      <name val="Calibri"/>
      <family val="2"/>
      <scheme val="minor"/>
    </font>
    <font>
      <u/>
      <sz val="14"/>
      <color theme="1"/>
      <name val="Calibri"/>
      <family val="2"/>
      <scheme val="minor"/>
    </font>
    <font>
      <sz val="14"/>
      <color theme="1"/>
      <name val="Calibri"/>
      <family val="2"/>
    </font>
    <font>
      <i/>
      <sz val="14"/>
      <color theme="1"/>
      <name val="Calibri"/>
      <family val="2"/>
      <scheme val="minor"/>
    </font>
    <font>
      <b/>
      <sz val="10"/>
      <color theme="0" tint="-4.9989318521683403E-2"/>
      <name val="Calibri"/>
      <family val="2"/>
      <scheme val="minor"/>
    </font>
    <font>
      <b/>
      <sz val="11"/>
      <color rgb="FFFF0000"/>
      <name val="Calibri"/>
      <family val="2"/>
      <scheme val="minor"/>
    </font>
    <font>
      <u/>
      <sz val="14"/>
      <name val="Calibri"/>
      <family val="2"/>
      <scheme val="minor"/>
    </font>
    <font>
      <b/>
      <sz val="24"/>
      <color rgb="FF000000"/>
      <name val="Tahoma"/>
      <family val="2"/>
    </font>
    <font>
      <b/>
      <sz val="10"/>
      <color rgb="FF000000"/>
      <name val="Tahoma"/>
      <family val="2"/>
    </font>
    <font>
      <b/>
      <sz val="11"/>
      <color rgb="FFFA7D00"/>
      <name val="Calibri"/>
      <family val="2"/>
      <scheme val="minor"/>
    </font>
    <font>
      <b/>
      <u/>
      <sz val="11"/>
      <color rgb="FFFF0000"/>
      <name val="Calibri"/>
      <family val="2"/>
      <scheme val="minor"/>
    </font>
    <font>
      <sz val="11"/>
      <color rgb="FF9C6500"/>
      <name val="Calibri"/>
      <family val="2"/>
      <scheme val="minor"/>
    </font>
    <font>
      <sz val="9"/>
      <color theme="1"/>
      <name val="Calibri"/>
      <family val="2"/>
      <scheme val="minor"/>
    </font>
    <font>
      <b/>
      <u/>
      <sz val="12"/>
      <color theme="1"/>
      <name val="Calibri"/>
      <family val="2"/>
      <scheme val="minor"/>
    </font>
  </fonts>
  <fills count="31">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indexed="41"/>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rgb="FF000000"/>
      </patternFill>
    </fill>
    <fill>
      <patternFill patternType="solid">
        <fgColor them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66FFCC"/>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9"/>
      </patternFill>
    </fill>
    <fill>
      <patternFill patternType="solid">
        <fgColor theme="0" tint="-4.9989318521683403E-2"/>
        <bgColor indexed="9"/>
      </patternFill>
    </fill>
    <fill>
      <patternFill patternType="solid">
        <fgColor theme="0"/>
        <bgColor rgb="FF000000"/>
      </patternFill>
    </fill>
    <fill>
      <patternFill patternType="solid">
        <fgColor rgb="FFCCFFCC"/>
        <bgColor indexed="64"/>
      </patternFill>
    </fill>
    <fill>
      <patternFill patternType="solid">
        <fgColor rgb="FFF2F2F2"/>
      </patternFill>
    </fill>
    <fill>
      <patternFill patternType="solid">
        <fgColor rgb="FFFFEB9C"/>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auto="1"/>
      </left>
      <right/>
      <top style="medium">
        <color indexed="64"/>
      </top>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47">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4" fontId="8" fillId="2" borderId="0">
      <alignment vertical="center"/>
      <protection locked="0"/>
    </xf>
    <xf numFmtId="4" fontId="8" fillId="0" borderId="0" applyBorder="0">
      <alignment vertical="center"/>
      <protection locked="0"/>
    </xf>
    <xf numFmtId="164" fontId="8" fillId="5" borderId="0" applyNumberFormat="0" applyFont="0" applyFill="0" applyBorder="0" applyAlignment="0">
      <alignment vertical="center"/>
      <protection hidden="1"/>
    </xf>
    <xf numFmtId="3" fontId="8" fillId="3" borderId="1">
      <alignment horizontal="center" vertical="center"/>
      <protection locked="0"/>
    </xf>
    <xf numFmtId="3" fontId="12" fillId="7" borderId="1">
      <alignment horizontal="center" vertical="center"/>
    </xf>
    <xf numFmtId="4" fontId="13" fillId="4" borderId="1">
      <alignment horizontal="center" vertical="center"/>
      <protection locked="0"/>
    </xf>
    <xf numFmtId="0" fontId="14" fillId="0" borderId="0"/>
    <xf numFmtId="4" fontId="11" fillId="3" borderId="0" applyBorder="0" applyAlignment="0">
      <protection locked="0"/>
    </xf>
    <xf numFmtId="4" fontId="8" fillId="9" borderId="9" applyBorder="0">
      <protection hidden="1"/>
    </xf>
    <xf numFmtId="3" fontId="13" fillId="4" borderId="1">
      <alignment vertical="center"/>
      <protection locked="0"/>
    </xf>
    <xf numFmtId="4" fontId="11" fillId="9" borderId="1">
      <alignment vertical="center"/>
      <protection hidden="1"/>
    </xf>
    <xf numFmtId="0" fontId="16" fillId="0" borderId="0"/>
    <xf numFmtId="166" fontId="8" fillId="0" borderId="0" applyNumberFormat="0" applyFont="0" applyFill="0" applyBorder="0" applyAlignment="0">
      <alignment vertical="center"/>
      <protection locked="0"/>
    </xf>
    <xf numFmtId="4" fontId="8" fillId="4" borderId="7">
      <alignment vertical="center"/>
      <protection locked="0" hidden="1"/>
    </xf>
    <xf numFmtId="4" fontId="8" fillId="4" borderId="7">
      <alignment horizontal="center" vertical="center"/>
      <protection locked="0"/>
    </xf>
    <xf numFmtId="4" fontId="8" fillId="4" borderId="0">
      <alignment horizontal="center" vertical="center"/>
      <protection locked="0"/>
    </xf>
    <xf numFmtId="4" fontId="8" fillId="7" borderId="1">
      <alignment horizontal="center" vertical="center"/>
    </xf>
    <xf numFmtId="0" fontId="17" fillId="0" borderId="0" applyNumberFormat="0" applyAlignment="0" applyProtection="0"/>
    <xf numFmtId="4" fontId="8" fillId="0" borderId="0"/>
    <xf numFmtId="4" fontId="8" fillId="2" borderId="0">
      <protection locked="0"/>
    </xf>
    <xf numFmtId="3" fontId="11" fillId="3" borderId="0">
      <alignment horizontal="center"/>
      <protection locked="0"/>
    </xf>
    <xf numFmtId="4" fontId="15" fillId="11" borderId="3">
      <alignment vertical="center"/>
    </xf>
    <xf numFmtId="168" fontId="8" fillId="3" borderId="1" applyNumberFormat="0" applyFill="0" applyBorder="0" applyAlignment="0">
      <alignment horizontal="center" vertical="center"/>
      <protection locked="0"/>
    </xf>
    <xf numFmtId="167" fontId="8" fillId="7" borderId="1">
      <alignment horizontal="center" vertical="center"/>
    </xf>
    <xf numFmtId="4" fontId="8" fillId="10" borderId="10">
      <alignment vertical="center"/>
      <protection locked="0"/>
    </xf>
    <xf numFmtId="1" fontId="8" fillId="3" borderId="0">
      <alignment horizontal="center"/>
    </xf>
    <xf numFmtId="4" fontId="8" fillId="4" borderId="0">
      <alignment horizontal="right" vertical="center"/>
      <protection locked="0"/>
    </xf>
    <xf numFmtId="0" fontId="16" fillId="0" borderId="0"/>
    <xf numFmtId="167" fontId="8" fillId="8" borderId="10">
      <alignment horizontal="center" vertical="center"/>
      <protection hidden="1"/>
    </xf>
    <xf numFmtId="169" fontId="8" fillId="0" borderId="0" applyFill="0" applyBorder="0" applyProtection="0">
      <alignment horizontal="center"/>
    </xf>
    <xf numFmtId="0" fontId="16" fillId="0" borderId="0"/>
    <xf numFmtId="4" fontId="12" fillId="6" borderId="0" applyBorder="0" applyAlignment="0">
      <alignment horizontal="left" vertical="center"/>
      <protection locked="0"/>
    </xf>
    <xf numFmtId="1" fontId="8" fillId="3" borderId="0">
      <alignment horizontal="center"/>
      <protection locked="0"/>
    </xf>
    <xf numFmtId="38" fontId="14" fillId="0" borderId="0" applyFont="0" applyFill="0" applyBorder="0" applyAlignment="0" applyProtection="0"/>
    <xf numFmtId="10" fontId="11" fillId="0" borderId="0" applyFill="0" applyBorder="0" applyAlignment="0">
      <protection locked="0"/>
    </xf>
    <xf numFmtId="1" fontId="8" fillId="12" borderId="1">
      <alignment horizontal="center" vertical="center"/>
      <protection hidden="1"/>
    </xf>
    <xf numFmtId="0" fontId="16" fillId="0" borderId="0"/>
    <xf numFmtId="0" fontId="18" fillId="0" borderId="0"/>
    <xf numFmtId="0" fontId="21" fillId="0" borderId="0"/>
    <xf numFmtId="2" fontId="11" fillId="0" borderId="0"/>
    <xf numFmtId="0" fontId="61" fillId="0" borderId="0" applyNumberFormat="0" applyFill="0" applyBorder="0" applyAlignment="0" applyProtection="0"/>
    <xf numFmtId="0" fontId="115" fillId="29" borderId="22" applyNumberFormat="0" applyAlignment="0" applyProtection="0"/>
    <xf numFmtId="0" fontId="117" fillId="30" borderId="0" applyNumberFormat="0" applyBorder="0" applyAlignment="0" applyProtection="0"/>
  </cellStyleXfs>
  <cellXfs count="1323">
    <xf numFmtId="0" fontId="0" fillId="0" borderId="0" xfId="0"/>
    <xf numFmtId="0" fontId="20" fillId="0" borderId="0" xfId="0" applyFont="1" applyAlignment="1">
      <alignment vertical="center"/>
    </xf>
    <xf numFmtId="4" fontId="23" fillId="0" borderId="0" xfId="6" applyNumberFormat="1" applyFont="1" applyFill="1" applyBorder="1" applyAlignment="1" applyProtection="1">
      <alignment horizontal="left" vertical="center"/>
      <protection locked="0"/>
    </xf>
    <xf numFmtId="4" fontId="20" fillId="0" borderId="0" xfId="0" applyNumberFormat="1" applyFont="1" applyAlignment="1" applyProtection="1">
      <alignment vertical="center"/>
      <protection locked="0"/>
    </xf>
    <xf numFmtId="4" fontId="27" fillId="0" borderId="0" xfId="0" applyNumberFormat="1" applyFont="1" applyAlignment="1" applyProtection="1">
      <alignment vertical="center"/>
      <protection locked="0"/>
    </xf>
    <xf numFmtId="4" fontId="20" fillId="15" borderId="0" xfId="0" applyNumberFormat="1" applyFont="1" applyFill="1" applyBorder="1" applyAlignment="1" applyProtection="1">
      <alignment horizontal="right" vertical="center"/>
      <protection locked="0"/>
    </xf>
    <xf numFmtId="49" fontId="23" fillId="0" borderId="1" xfId="0" applyNumberFormat="1" applyFont="1" applyFill="1" applyBorder="1" applyAlignment="1" applyProtection="1">
      <alignment horizontal="left" vertical="center"/>
      <protection locked="0"/>
    </xf>
    <xf numFmtId="0" fontId="20" fillId="0" borderId="0" xfId="15" applyFont="1" applyAlignment="1" applyProtection="1">
      <alignment vertical="center"/>
    </xf>
    <xf numFmtId="0" fontId="20" fillId="0" borderId="0" xfId="15" applyFont="1" applyAlignment="1" applyProtection="1">
      <alignment vertical="center"/>
      <protection hidden="1"/>
    </xf>
    <xf numFmtId="0" fontId="3" fillId="0" borderId="0" xfId="0" applyFont="1" applyAlignment="1">
      <alignment vertical="center"/>
    </xf>
    <xf numFmtId="4" fontId="39" fillId="0" borderId="0" xfId="15" applyNumberFormat="1" applyFont="1" applyAlignment="1" applyProtection="1">
      <alignment horizontal="right" vertical="center"/>
      <protection locked="0"/>
    </xf>
    <xf numFmtId="4" fontId="6" fillId="0" borderId="0" xfId="15" applyNumberFormat="1" applyFont="1" applyAlignment="1" applyProtection="1">
      <alignment horizontal="right" vertical="center"/>
      <protection locked="0"/>
    </xf>
    <xf numFmtId="0" fontId="6" fillId="0" borderId="0" xfId="15" applyFont="1" applyAlignment="1" applyProtection="1">
      <alignment vertical="center"/>
    </xf>
    <xf numFmtId="4" fontId="39" fillId="0" borderId="0" xfId="0" applyNumberFormat="1" applyFont="1" applyAlignment="1" applyProtection="1">
      <alignment horizontal="right" vertical="center"/>
      <protection locked="0"/>
    </xf>
    <xf numFmtId="3" fontId="6" fillId="6" borderId="9" xfId="11" applyNumberFormat="1" applyFont="1" applyFill="1" applyBorder="1" applyAlignment="1" applyProtection="1">
      <alignment horizontal="right" vertical="center"/>
      <protection locked="0"/>
    </xf>
    <xf numFmtId="49" fontId="40" fillId="14" borderId="1" xfId="40" applyNumberFormat="1" applyFont="1" applyFill="1" applyBorder="1" applyAlignment="1" applyProtection="1">
      <alignment horizontal="center" vertical="center"/>
    </xf>
    <xf numFmtId="4" fontId="39" fillId="0" borderId="0" xfId="0" applyNumberFormat="1" applyFont="1" applyAlignment="1" applyProtection="1">
      <alignment vertical="center"/>
      <protection locked="0"/>
    </xf>
    <xf numFmtId="4" fontId="39" fillId="0" borderId="0" xfId="15" applyNumberFormat="1" applyFont="1" applyAlignment="1" applyProtection="1">
      <alignment vertical="center"/>
      <protection locked="0"/>
    </xf>
    <xf numFmtId="49" fontId="6" fillId="0" borderId="1" xfId="0" applyNumberFormat="1" applyFont="1" applyBorder="1" applyAlignment="1" applyProtection="1">
      <alignment vertical="center"/>
      <protection locked="0"/>
    </xf>
    <xf numFmtId="3" fontId="6" fillId="6" borderId="1" xfId="11" applyNumberFormat="1" applyFont="1" applyFill="1" applyBorder="1" applyAlignment="1" applyProtection="1">
      <alignment horizontal="right" vertical="center"/>
      <protection locked="0"/>
    </xf>
    <xf numFmtId="49" fontId="6" fillId="0" borderId="1" xfId="40" applyNumberFormat="1" applyFont="1" applyBorder="1" applyAlignment="1" applyProtection="1">
      <alignment vertical="center"/>
      <protection locked="0"/>
    </xf>
    <xf numFmtId="2" fontId="5" fillId="0" borderId="0" xfId="43" applyFont="1"/>
    <xf numFmtId="2" fontId="5" fillId="14" borderId="1" xfId="43" applyFont="1" applyFill="1" applyBorder="1" applyAlignment="1">
      <alignment vertical="top"/>
    </xf>
    <xf numFmtId="2" fontId="5" fillId="14" borderId="1" xfId="43" applyFont="1" applyFill="1" applyBorder="1" applyAlignment="1">
      <alignment horizontal="center" vertical="top"/>
    </xf>
    <xf numFmtId="4" fontId="5" fillId="14" borderId="1" xfId="43" applyNumberFormat="1" applyFont="1" applyFill="1" applyBorder="1" applyAlignment="1">
      <alignment vertical="top"/>
    </xf>
    <xf numFmtId="2" fontId="6" fillId="6" borderId="1" xfId="43" applyFont="1" applyFill="1" applyBorder="1" applyAlignment="1">
      <alignment vertical="top"/>
    </xf>
    <xf numFmtId="4" fontId="6" fillId="6" borderId="1" xfId="43" applyNumberFormat="1" applyFont="1" applyFill="1" applyBorder="1" applyAlignment="1">
      <alignment vertical="top"/>
    </xf>
    <xf numFmtId="4" fontId="6" fillId="6" borderId="1" xfId="43" applyNumberFormat="1" applyFont="1" applyFill="1" applyBorder="1" applyAlignment="1">
      <alignment horizontal="left" vertical="top"/>
    </xf>
    <xf numFmtId="2" fontId="6" fillId="6" borderId="1" xfId="43" applyFont="1" applyFill="1" applyBorder="1" applyAlignment="1">
      <alignment horizontal="center" vertical="top"/>
    </xf>
    <xf numFmtId="2" fontId="5" fillId="6" borderId="1" xfId="43" applyFont="1" applyFill="1" applyBorder="1" applyAlignment="1">
      <alignment vertical="top"/>
    </xf>
    <xf numFmtId="2" fontId="6" fillId="0" borderId="1" xfId="43" applyFont="1" applyBorder="1" applyAlignment="1"/>
    <xf numFmtId="4" fontId="28" fillId="0" borderId="0" xfId="0" applyNumberFormat="1" applyFont="1" applyAlignment="1" applyProtection="1">
      <alignment horizontal="right" vertical="center"/>
      <protection locked="0"/>
    </xf>
    <xf numFmtId="0" fontId="28" fillId="0" borderId="0" xfId="0" applyFont="1" applyAlignment="1">
      <alignment vertical="center"/>
    </xf>
    <xf numFmtId="4" fontId="20" fillId="0" borderId="0" xfId="0" applyNumberFormat="1" applyFont="1" applyAlignment="1" applyProtection="1">
      <alignment horizontal="right" vertical="center"/>
      <protection locked="0"/>
    </xf>
    <xf numFmtId="49" fontId="6" fillId="0" borderId="1" xfId="6" applyNumberFormat="1" applyFont="1" applyFill="1" applyBorder="1" applyAlignment="1" applyProtection="1">
      <alignment vertical="center"/>
      <protection locked="0"/>
    </xf>
    <xf numFmtId="4" fontId="6" fillId="15" borderId="1" xfId="1" applyNumberFormat="1" applyFont="1" applyFill="1" applyBorder="1" applyAlignment="1" applyProtection="1">
      <alignment horizontal="right" vertical="center"/>
      <protection locked="0"/>
    </xf>
    <xf numFmtId="4" fontId="6" fillId="15" borderId="9" xfId="1" applyNumberFormat="1" applyFont="1" applyFill="1" applyBorder="1" applyAlignment="1" applyProtection="1">
      <alignment horizontal="right" vertical="center"/>
      <protection locked="0"/>
    </xf>
    <xf numFmtId="49" fontId="6" fillId="0" borderId="1" xfId="11" applyNumberFormat="1" applyFont="1" applyFill="1" applyBorder="1" applyAlignment="1" applyProtection="1">
      <alignment horizontal="left" vertical="center"/>
      <protection locked="0"/>
    </xf>
    <xf numFmtId="49" fontId="6" fillId="0" borderId="1" xfId="11" applyNumberFormat="1" applyFont="1" applyFill="1" applyBorder="1" applyAlignment="1" applyProtection="1">
      <alignment vertical="center"/>
      <protection locked="0"/>
    </xf>
    <xf numFmtId="49" fontId="6" fillId="0" borderId="1" xfId="15" applyNumberFormat="1" applyFont="1" applyBorder="1" applyAlignment="1" applyProtection="1">
      <alignment vertical="center"/>
      <protection locked="0"/>
    </xf>
    <xf numFmtId="49" fontId="5" fillId="14" borderId="1" xfId="6" applyNumberFormat="1" applyFont="1" applyFill="1" applyBorder="1" applyAlignment="1" applyProtection="1">
      <alignment horizontal="center" vertical="center" wrapText="1"/>
      <protection hidden="1"/>
    </xf>
    <xf numFmtId="49" fontId="36" fillId="14" borderId="1" xfId="6" applyNumberFormat="1" applyFont="1" applyFill="1" applyBorder="1" applyAlignment="1" applyProtection="1">
      <alignment horizontal="center" vertical="center" wrapText="1"/>
      <protection hidden="1"/>
    </xf>
    <xf numFmtId="49" fontId="5" fillId="14" borderId="1" xfId="40" applyNumberFormat="1" applyFont="1" applyFill="1" applyBorder="1" applyAlignment="1" applyProtection="1">
      <alignment horizontal="center" vertical="center"/>
    </xf>
    <xf numFmtId="49" fontId="5" fillId="14" borderId="8" xfId="15" applyNumberFormat="1" applyFont="1" applyFill="1" applyBorder="1" applyAlignment="1" applyProtection="1">
      <alignment horizontal="center" vertical="center" wrapText="1"/>
    </xf>
    <xf numFmtId="49" fontId="5" fillId="14" borderId="11" xfId="6" applyNumberFormat="1" applyFont="1" applyFill="1" applyBorder="1" applyAlignment="1" applyProtection="1">
      <alignment horizontal="center" vertical="center" wrapText="1"/>
      <protection hidden="1"/>
    </xf>
    <xf numFmtId="3" fontId="37" fillId="14" borderId="1" xfId="6" applyNumberFormat="1" applyFont="1" applyFill="1" applyBorder="1" applyAlignment="1" applyProtection="1">
      <alignment vertical="center"/>
      <protection hidden="1"/>
    </xf>
    <xf numFmtId="4" fontId="37" fillId="14" borderId="1" xfId="6" applyNumberFormat="1" applyFont="1" applyFill="1" applyBorder="1" applyAlignment="1" applyProtection="1">
      <alignment vertical="center"/>
      <protection hidden="1"/>
    </xf>
    <xf numFmtId="3" fontId="37" fillId="14" borderId="1" xfId="6" applyNumberFormat="1" applyFont="1" applyFill="1" applyBorder="1" applyAlignment="1" applyProtection="1">
      <alignment horizontal="right" vertical="center"/>
      <protection hidden="1"/>
    </xf>
    <xf numFmtId="4" fontId="37" fillId="14" borderId="1" xfId="6" applyNumberFormat="1" applyFont="1" applyFill="1" applyBorder="1" applyAlignment="1" applyProtection="1">
      <alignment horizontal="right" vertical="center"/>
      <protection hidden="1"/>
    </xf>
    <xf numFmtId="10" fontId="20" fillId="14" borderId="1" xfId="10" applyNumberFormat="1" applyFont="1" applyFill="1" applyBorder="1" applyAlignment="1" applyProtection="1">
      <alignment horizontal="center" vertical="center"/>
      <protection hidden="1"/>
    </xf>
    <xf numFmtId="3" fontId="6" fillId="0" borderId="9" xfId="11" applyNumberFormat="1" applyFont="1" applyFill="1" applyBorder="1" applyAlignment="1" applyProtection="1">
      <alignment horizontal="center" vertical="center"/>
      <protection locked="0"/>
    </xf>
    <xf numFmtId="3" fontId="6" fillId="0" borderId="11" xfId="11" applyNumberFormat="1" applyFont="1" applyFill="1" applyBorder="1" applyAlignment="1" applyProtection="1">
      <alignment horizontal="center" vertical="center"/>
      <protection locked="0"/>
    </xf>
    <xf numFmtId="3" fontId="6" fillId="0" borderId="1" xfId="11" applyNumberFormat="1" applyFont="1" applyFill="1" applyBorder="1" applyAlignment="1" applyProtection="1">
      <alignment horizontal="center" vertical="center"/>
      <protection locked="0"/>
    </xf>
    <xf numFmtId="0" fontId="20" fillId="0" borderId="0" xfId="34" applyFont="1" applyAlignment="1">
      <alignment vertical="center"/>
    </xf>
    <xf numFmtId="0" fontId="6" fillId="0" borderId="0" xfId="34" applyFont="1" applyAlignment="1">
      <alignment vertical="center"/>
    </xf>
    <xf numFmtId="4" fontId="39" fillId="0" borderId="0" xfId="34" applyNumberFormat="1" applyFont="1" applyAlignment="1" applyProtection="1">
      <alignment horizontal="right" vertical="center"/>
      <protection locked="0"/>
    </xf>
    <xf numFmtId="0" fontId="20" fillId="0" borderId="0" xfId="34" applyFont="1" applyFill="1" applyBorder="1" applyAlignment="1" applyProtection="1">
      <alignment vertical="center"/>
    </xf>
    <xf numFmtId="0" fontId="20" fillId="0" borderId="0" xfId="34" applyFont="1" applyAlignment="1" applyProtection="1">
      <alignment vertical="center"/>
    </xf>
    <xf numFmtId="0" fontId="20" fillId="14" borderId="1" xfId="34" applyFont="1" applyFill="1" applyBorder="1" applyAlignment="1" applyProtection="1">
      <alignment vertical="center"/>
    </xf>
    <xf numFmtId="0" fontId="47" fillId="0" borderId="0" xfId="34" applyFont="1" applyAlignment="1" applyProtection="1">
      <alignment vertical="center"/>
    </xf>
    <xf numFmtId="4" fontId="39" fillId="0" borderId="0" xfId="34" applyNumberFormat="1" applyFont="1" applyAlignment="1" applyProtection="1">
      <alignment vertical="center"/>
      <protection locked="0"/>
    </xf>
    <xf numFmtId="0" fontId="20" fillId="0" borderId="0" xfId="34" applyFont="1" applyFill="1" applyAlignment="1" applyProtection="1">
      <alignment vertical="center"/>
    </xf>
    <xf numFmtId="0" fontId="20" fillId="0" borderId="0" xfId="34" applyFont="1" applyBorder="1" applyAlignment="1">
      <alignment vertical="center"/>
    </xf>
    <xf numFmtId="0" fontId="5" fillId="14" borderId="1" xfId="31" applyFont="1" applyFill="1" applyBorder="1" applyAlignment="1" applyProtection="1">
      <alignment horizontal="center" vertical="center" wrapText="1"/>
      <protection hidden="1"/>
    </xf>
    <xf numFmtId="0" fontId="36" fillId="14" borderId="1" xfId="31" applyFont="1" applyFill="1" applyBorder="1" applyAlignment="1" applyProtection="1">
      <alignment horizontal="center" vertical="center" wrapText="1"/>
      <protection hidden="1"/>
    </xf>
    <xf numFmtId="0" fontId="0" fillId="0" borderId="0" xfId="0" applyFont="1" applyAlignment="1">
      <alignment vertical="center" wrapText="1"/>
    </xf>
    <xf numFmtId="0" fontId="23" fillId="0" borderId="0" xfId="31" applyFont="1" applyAlignment="1">
      <alignment vertical="center"/>
    </xf>
    <xf numFmtId="4" fontId="23" fillId="0" borderId="0" xfId="31" applyNumberFormat="1" applyFont="1" applyAlignment="1">
      <alignment vertical="center"/>
    </xf>
    <xf numFmtId="0" fontId="23" fillId="0" borderId="0" xfId="31" applyFont="1" applyAlignment="1">
      <alignment horizontal="center" vertical="center"/>
    </xf>
    <xf numFmtId="10" fontId="23" fillId="0" borderId="0" xfId="31" applyNumberFormat="1" applyFont="1" applyAlignment="1">
      <alignment horizontal="center" vertical="center"/>
    </xf>
    <xf numFmtId="49" fontId="5" fillId="14" borderId="11" xfId="0" applyNumberFormat="1" applyFont="1" applyFill="1" applyBorder="1" applyAlignment="1" applyProtection="1">
      <alignment horizontal="center" vertical="center"/>
      <protection hidden="1"/>
    </xf>
    <xf numFmtId="49" fontId="5" fillId="14" borderId="1" xfId="0" applyNumberFormat="1" applyFont="1" applyFill="1" applyBorder="1" applyAlignment="1" applyProtection="1">
      <alignment horizontal="center" vertical="center"/>
      <protection hidden="1"/>
    </xf>
    <xf numFmtId="0" fontId="6" fillId="14" borderId="1" xfId="15" applyFont="1" applyFill="1" applyBorder="1" applyAlignment="1" applyProtection="1">
      <alignment vertical="center"/>
    </xf>
    <xf numFmtId="0" fontId="23" fillId="0" borderId="0" xfId="34" applyFont="1" applyAlignment="1" applyProtection="1">
      <alignment vertical="center"/>
    </xf>
    <xf numFmtId="4" fontId="20" fillId="0" borderId="0" xfId="34" applyNumberFormat="1" applyFont="1" applyAlignment="1" applyProtection="1">
      <alignment horizontal="right" vertical="center"/>
      <protection locked="0"/>
    </xf>
    <xf numFmtId="49" fontId="23" fillId="14" borderId="1" xfId="6" applyNumberFormat="1" applyFont="1" applyFill="1" applyBorder="1" applyAlignment="1" applyProtection="1">
      <alignment horizontal="center" vertical="center"/>
      <protection hidden="1"/>
    </xf>
    <xf numFmtId="4" fontId="20" fillId="0" borderId="0" xfId="34" applyNumberFormat="1" applyFont="1" applyFill="1" applyBorder="1" applyAlignment="1" applyProtection="1">
      <alignment horizontal="right" vertical="center"/>
      <protection locked="0"/>
    </xf>
    <xf numFmtId="49" fontId="20" fillId="0" borderId="1" xfId="5" applyNumberFormat="1" applyFont="1" applyBorder="1" applyAlignment="1" applyProtection="1">
      <alignment horizontal="left" vertical="center"/>
      <protection locked="0"/>
    </xf>
    <xf numFmtId="1" fontId="20" fillId="0" borderId="1" xfId="36" applyNumberFormat="1" applyFont="1" applyFill="1" applyBorder="1" applyAlignment="1" applyProtection="1">
      <alignment horizontal="center" vertical="center"/>
      <protection locked="0"/>
    </xf>
    <xf numFmtId="3" fontId="23" fillId="0" borderId="1" xfId="11" applyNumberFormat="1" applyFont="1" applyFill="1" applyBorder="1" applyAlignment="1" applyProtection="1">
      <alignment horizontal="right" vertical="center"/>
      <protection locked="0"/>
    </xf>
    <xf numFmtId="3" fontId="20" fillId="6" borderId="1" xfId="30" applyNumberFormat="1" applyFont="1" applyFill="1" applyBorder="1" applyAlignment="1" applyProtection="1">
      <alignment horizontal="right" vertical="center"/>
      <protection locked="0"/>
    </xf>
    <xf numFmtId="3" fontId="23" fillId="14" borderId="1" xfId="20" applyNumberFormat="1" applyFont="1" applyFill="1" applyBorder="1" applyAlignment="1" applyProtection="1">
      <alignment horizontal="right" vertical="center"/>
      <protection hidden="1"/>
    </xf>
    <xf numFmtId="4" fontId="23" fillId="0" borderId="0" xfId="34" applyNumberFormat="1" applyFont="1" applyAlignment="1" applyProtection="1">
      <alignment horizontal="right" vertical="center"/>
      <protection locked="0"/>
    </xf>
    <xf numFmtId="0" fontId="20" fillId="0" borderId="1" xfId="0" applyFont="1" applyBorder="1" applyAlignment="1" applyProtection="1">
      <alignment vertical="center"/>
      <protection locked="0"/>
    </xf>
    <xf numFmtId="1" fontId="20" fillId="0" borderId="1" xfId="36" applyFont="1" applyFill="1" applyBorder="1" applyAlignment="1" applyProtection="1">
      <alignment horizontal="center" vertical="center"/>
      <protection locked="0"/>
    </xf>
    <xf numFmtId="3" fontId="20" fillId="0" borderId="1" xfId="11" applyNumberFormat="1" applyFont="1" applyFill="1" applyBorder="1" applyAlignment="1" applyProtection="1">
      <alignment vertical="center"/>
      <protection locked="0"/>
    </xf>
    <xf numFmtId="4" fontId="20" fillId="6" borderId="1" xfId="30" applyFont="1" applyFill="1" applyBorder="1" applyAlignment="1">
      <alignment horizontal="right" vertical="center"/>
      <protection locked="0"/>
    </xf>
    <xf numFmtId="3" fontId="23" fillId="14" borderId="1" xfId="34" applyNumberFormat="1" applyFont="1" applyFill="1" applyBorder="1" applyAlignment="1" applyProtection="1">
      <alignment vertical="center"/>
      <protection hidden="1"/>
    </xf>
    <xf numFmtId="4" fontId="20" fillId="0" borderId="0" xfId="34" applyNumberFormat="1" applyFont="1" applyAlignment="1" applyProtection="1">
      <alignment vertical="center"/>
      <protection locked="0"/>
    </xf>
    <xf numFmtId="4" fontId="20" fillId="0" borderId="0" xfId="34" applyNumberFormat="1" applyFont="1" applyFill="1" applyAlignment="1" applyProtection="1">
      <alignment vertical="center"/>
      <protection locked="0"/>
    </xf>
    <xf numFmtId="4" fontId="20" fillId="0" borderId="0" xfId="34" applyNumberFormat="1" applyFont="1" applyFill="1" applyAlignment="1" applyProtection="1">
      <alignment horizontal="right" vertical="center"/>
      <protection locked="0"/>
    </xf>
    <xf numFmtId="4" fontId="20" fillId="0" borderId="0" xfId="34" applyNumberFormat="1" applyFont="1" applyFill="1" applyBorder="1" applyAlignment="1" applyProtection="1">
      <alignment vertical="center"/>
      <protection locked="0"/>
    </xf>
    <xf numFmtId="2" fontId="20" fillId="0" borderId="0" xfId="6" applyNumberFormat="1" applyFont="1" applyFill="1" applyBorder="1" applyAlignment="1" applyProtection="1">
      <alignment vertical="center"/>
      <protection hidden="1"/>
    </xf>
    <xf numFmtId="4" fontId="20" fillId="0" borderId="0" xfId="35" applyNumberFormat="1" applyFont="1" applyFill="1" applyBorder="1" applyAlignment="1" applyProtection="1">
      <alignment vertical="center"/>
      <protection locked="0"/>
    </xf>
    <xf numFmtId="4" fontId="20" fillId="0" borderId="0" xfId="34" applyNumberFormat="1" applyFont="1" applyBorder="1" applyAlignment="1" applyProtection="1">
      <alignment vertical="center"/>
      <protection locked="0"/>
    </xf>
    <xf numFmtId="4" fontId="20" fillId="6" borderId="0" xfId="35" applyNumberFormat="1" applyFont="1" applyBorder="1" applyAlignment="1" applyProtection="1">
      <alignment vertical="center"/>
      <protection locked="0"/>
    </xf>
    <xf numFmtId="4" fontId="23" fillId="0" borderId="0" xfId="34" applyNumberFormat="1" applyFont="1" applyFill="1" applyBorder="1" applyAlignment="1" applyProtection="1">
      <alignment vertical="center"/>
      <protection locked="0"/>
    </xf>
    <xf numFmtId="0" fontId="5" fillId="14" borderId="1" xfId="31" applyFont="1" applyFill="1" applyBorder="1" applyAlignment="1" applyProtection="1">
      <alignment horizontal="center" vertical="center"/>
      <protection hidden="1"/>
    </xf>
    <xf numFmtId="0" fontId="24" fillId="0" borderId="0" xfId="0" applyFont="1" applyAlignment="1">
      <alignment vertical="center" wrapText="1"/>
    </xf>
    <xf numFmtId="49" fontId="23" fillId="15" borderId="1" xfId="7" applyNumberFormat="1" applyFont="1" applyFill="1" applyBorder="1" applyAlignment="1" applyProtection="1">
      <alignment vertical="center" wrapText="1"/>
      <protection locked="0"/>
    </xf>
    <xf numFmtId="49" fontId="23" fillId="15" borderId="1" xfId="7" applyNumberFormat="1" applyFont="1" applyFill="1" applyBorder="1" applyAlignment="1" applyProtection="1">
      <alignment horizontal="left" vertical="center" wrapText="1"/>
      <protection locked="0"/>
    </xf>
    <xf numFmtId="14" fontId="20" fillId="15" borderId="1" xfId="7" applyNumberFormat="1" applyFont="1" applyFill="1" applyBorder="1" applyAlignment="1" applyProtection="1">
      <alignment vertical="center" wrapText="1"/>
      <protection locked="0"/>
    </xf>
    <xf numFmtId="0" fontId="24" fillId="0" borderId="1" xfId="0" applyFont="1" applyBorder="1" applyAlignment="1">
      <alignment vertical="center" wrapText="1"/>
    </xf>
    <xf numFmtId="49" fontId="20" fillId="14" borderId="1" xfId="6" applyNumberFormat="1" applyFont="1" applyFill="1" applyBorder="1" applyAlignment="1" applyProtection="1">
      <alignment horizontal="right" vertical="center" wrapText="1"/>
      <protection hidden="1"/>
    </xf>
    <xf numFmtId="0" fontId="23" fillId="14" borderId="1" xfId="0" applyFont="1" applyFill="1" applyBorder="1" applyAlignment="1" applyProtection="1">
      <alignment horizontal="right" vertical="center" wrapText="1"/>
      <protection hidden="1"/>
    </xf>
    <xf numFmtId="0" fontId="23" fillId="14" borderId="11" xfId="0" applyFont="1" applyFill="1" applyBorder="1" applyAlignment="1" applyProtection="1">
      <alignment horizontal="right" vertical="center" wrapText="1"/>
      <protection hidden="1"/>
    </xf>
    <xf numFmtId="0" fontId="5" fillId="0" borderId="1" xfId="0" applyFont="1" applyFill="1" applyBorder="1" applyAlignment="1">
      <alignment horizontal="right" vertical="center" wrapText="1"/>
    </xf>
    <xf numFmtId="0" fontId="24" fillId="0" borderId="0" xfId="0" applyFont="1" applyFill="1" applyAlignment="1">
      <alignment vertical="center" wrapText="1"/>
    </xf>
    <xf numFmtId="49" fontId="6" fillId="0" borderId="2" xfId="6" applyNumberFormat="1" applyFont="1" applyFill="1" applyBorder="1" applyAlignment="1" applyProtection="1">
      <alignment vertical="center"/>
      <protection locked="0"/>
    </xf>
    <xf numFmtId="49" fontId="6" fillId="0" borderId="4" xfId="6" applyNumberFormat="1" applyFont="1" applyFill="1" applyBorder="1" applyAlignment="1" applyProtection="1">
      <alignment vertical="center"/>
      <protection locked="0"/>
    </xf>
    <xf numFmtId="2" fontId="6" fillId="13" borderId="1" xfId="43" applyFont="1" applyFill="1" applyBorder="1" applyAlignment="1">
      <alignment vertical="top"/>
    </xf>
    <xf numFmtId="4" fontId="6" fillId="13" borderId="1" xfId="43" applyNumberFormat="1" applyFont="1" applyFill="1" applyBorder="1" applyAlignment="1">
      <alignment horizontal="left" vertical="top"/>
    </xf>
    <xf numFmtId="4" fontId="6" fillId="13" borderId="1" xfId="43" applyNumberFormat="1" applyFont="1" applyFill="1" applyBorder="1" applyAlignment="1">
      <alignment vertical="top"/>
    </xf>
    <xf numFmtId="2" fontId="43" fillId="13" borderId="1" xfId="43" applyFont="1" applyFill="1" applyBorder="1" applyAlignment="1">
      <alignment vertical="top"/>
    </xf>
    <xf numFmtId="4" fontId="43" fillId="13" borderId="1" xfId="43" applyNumberFormat="1" applyFont="1" applyFill="1" applyBorder="1" applyAlignment="1">
      <alignment horizontal="left" vertical="top"/>
    </xf>
    <xf numFmtId="0" fontId="24" fillId="0" borderId="1" xfId="0" applyFont="1" applyFill="1" applyBorder="1" applyAlignment="1">
      <alignment vertical="center" wrapText="1"/>
    </xf>
    <xf numFmtId="2" fontId="5" fillId="16" borderId="1" xfId="43" applyFont="1" applyFill="1" applyBorder="1" applyAlignment="1">
      <alignment vertical="top"/>
    </xf>
    <xf numFmtId="2" fontId="6" fillId="16" borderId="1" xfId="43" applyFont="1" applyFill="1" applyBorder="1" applyAlignment="1">
      <alignment vertical="top"/>
    </xf>
    <xf numFmtId="4" fontId="6" fillId="16" borderId="1" xfId="43" applyNumberFormat="1" applyFont="1" applyFill="1" applyBorder="1" applyAlignment="1">
      <alignment vertical="top"/>
    </xf>
    <xf numFmtId="0" fontId="63" fillId="0" borderId="0" xfId="31" applyFont="1" applyAlignment="1">
      <alignment vertical="center"/>
    </xf>
    <xf numFmtId="4" fontId="20" fillId="21" borderId="1" xfId="4" applyNumberFormat="1" applyFont="1" applyFill="1" applyBorder="1" applyAlignment="1" applyProtection="1">
      <alignment vertical="center"/>
      <protection hidden="1"/>
    </xf>
    <xf numFmtId="4" fontId="20" fillId="0" borderId="1" xfId="11" applyNumberFormat="1" applyFont="1" applyFill="1" applyBorder="1" applyAlignment="1" applyProtection="1">
      <alignment horizontal="right" vertical="center"/>
      <protection locked="0"/>
    </xf>
    <xf numFmtId="49" fontId="23" fillId="14" borderId="0" xfId="11" applyNumberFormat="1" applyFont="1" applyFill="1" applyBorder="1" applyAlignment="1" applyProtection="1">
      <alignment vertical="center"/>
      <protection hidden="1"/>
    </xf>
    <xf numFmtId="0" fontId="24" fillId="14" borderId="0" xfId="0" applyFont="1" applyFill="1" applyAlignment="1">
      <alignment vertical="center"/>
    </xf>
    <xf numFmtId="49" fontId="23" fillId="14" borderId="0" xfId="6" applyNumberFormat="1" applyFont="1" applyFill="1" applyBorder="1" applyAlignment="1" applyProtection="1">
      <alignment horizontal="right" vertical="center"/>
      <protection hidden="1"/>
    </xf>
    <xf numFmtId="49" fontId="23" fillId="14" borderId="0" xfId="6" applyNumberFormat="1" applyFont="1" applyFill="1" applyBorder="1" applyAlignment="1" applyProtection="1">
      <alignment horizontal="left" vertical="center"/>
    </xf>
    <xf numFmtId="0" fontId="20" fillId="14" borderId="0" xfId="0" applyFont="1" applyFill="1" applyBorder="1" applyAlignment="1">
      <alignment vertical="center"/>
    </xf>
    <xf numFmtId="4" fontId="48" fillId="14" borderId="2" xfId="6" applyNumberFormat="1" applyFont="1" applyFill="1" applyBorder="1" applyAlignment="1" applyProtection="1">
      <alignment vertical="center"/>
      <protection hidden="1"/>
    </xf>
    <xf numFmtId="4" fontId="20" fillId="21" borderId="1" xfId="34" applyNumberFormat="1" applyFont="1" applyFill="1" applyBorder="1" applyAlignment="1" applyProtection="1">
      <alignment vertical="center"/>
      <protection locked="0"/>
    </xf>
    <xf numFmtId="0" fontId="20" fillId="14" borderId="0" xfId="34" applyFont="1" applyFill="1" applyAlignment="1">
      <alignment vertical="center"/>
    </xf>
    <xf numFmtId="1" fontId="38" fillId="14" borderId="1" xfId="8" applyNumberFormat="1" applyFont="1" applyFill="1" applyAlignment="1" applyProtection="1">
      <alignment horizontal="right" vertical="center" wrapText="1"/>
      <protection locked="0"/>
    </xf>
    <xf numFmtId="4" fontId="6" fillId="14" borderId="1" xfId="6" applyNumberFormat="1" applyFont="1" applyFill="1" applyBorder="1" applyAlignment="1" applyProtection="1">
      <alignment vertical="center"/>
      <protection hidden="1"/>
    </xf>
    <xf numFmtId="3" fontId="6" fillId="15" borderId="1" xfId="11" applyNumberFormat="1" applyFont="1" applyFill="1" applyBorder="1" applyAlignment="1" applyProtection="1">
      <alignment horizontal="center" vertical="center"/>
      <protection locked="0"/>
    </xf>
    <xf numFmtId="4" fontId="6" fillId="0" borderId="1" xfId="1" applyNumberFormat="1" applyFont="1" applyFill="1" applyBorder="1" applyAlignment="1" applyProtection="1">
      <alignment horizontal="right" vertical="center"/>
      <protection locked="0"/>
    </xf>
    <xf numFmtId="4" fontId="6" fillId="0" borderId="9" xfId="1" applyNumberFormat="1" applyFont="1" applyFill="1" applyBorder="1" applyAlignment="1" applyProtection="1">
      <alignment horizontal="right" vertical="center"/>
      <protection locked="0"/>
    </xf>
    <xf numFmtId="4" fontId="6" fillId="0" borderId="1" xfId="11" applyNumberFormat="1" applyFont="1" applyFill="1" applyBorder="1" applyAlignment="1" applyProtection="1">
      <alignment vertical="center"/>
      <protection locked="0"/>
    </xf>
    <xf numFmtId="4" fontId="6" fillId="0" borderId="1" xfId="11" applyNumberFormat="1" applyFont="1" applyFill="1" applyBorder="1" applyAlignment="1" applyProtection="1">
      <alignment horizontal="right" vertical="center"/>
      <protection locked="0"/>
    </xf>
    <xf numFmtId="3" fontId="6" fillId="6" borderId="11" xfId="11" applyNumberFormat="1" applyFont="1" applyFill="1" applyBorder="1" applyAlignment="1" applyProtection="1">
      <alignment horizontal="right" vertical="center"/>
      <protection locked="0"/>
    </xf>
    <xf numFmtId="4" fontId="6" fillId="15" borderId="11" xfId="1" applyNumberFormat="1" applyFont="1" applyFill="1" applyBorder="1" applyAlignment="1" applyProtection="1">
      <alignment horizontal="right" vertical="center"/>
      <protection locked="0"/>
    </xf>
    <xf numFmtId="4" fontId="48" fillId="14" borderId="3" xfId="6" applyNumberFormat="1" applyFont="1" applyFill="1" applyBorder="1" applyAlignment="1" applyProtection="1">
      <alignment vertical="center"/>
      <protection hidden="1"/>
    </xf>
    <xf numFmtId="4" fontId="48" fillId="14" borderId="4" xfId="6" applyNumberFormat="1" applyFont="1" applyFill="1" applyBorder="1" applyAlignment="1" applyProtection="1">
      <alignment vertical="center"/>
      <protection hidden="1"/>
    </xf>
    <xf numFmtId="0" fontId="34" fillId="14" borderId="1" xfId="0" applyFont="1" applyFill="1" applyBorder="1" applyAlignment="1" applyProtection="1">
      <alignment horizontal="center" vertical="center"/>
      <protection hidden="1"/>
    </xf>
    <xf numFmtId="0" fontId="5" fillId="14" borderId="15" xfId="31" applyFont="1" applyFill="1" applyBorder="1" applyAlignment="1" applyProtection="1">
      <alignment horizontal="center" vertical="center"/>
      <protection hidden="1"/>
    </xf>
    <xf numFmtId="0" fontId="23" fillId="14" borderId="4" xfId="31" applyFont="1" applyFill="1" applyBorder="1" applyAlignment="1" applyProtection="1">
      <alignment vertical="center"/>
      <protection hidden="1"/>
    </xf>
    <xf numFmtId="4" fontId="6" fillId="14" borderId="10" xfId="31" applyNumberFormat="1" applyFont="1" applyFill="1" applyBorder="1" applyAlignment="1" applyProtection="1">
      <alignment horizontal="right" vertical="center"/>
      <protection hidden="1"/>
    </xf>
    <xf numFmtId="4" fontId="6" fillId="14" borderId="14" xfId="31" applyNumberFormat="1" applyFont="1" applyFill="1" applyBorder="1" applyAlignment="1" applyProtection="1">
      <alignment horizontal="right" vertical="center"/>
      <protection hidden="1"/>
    </xf>
    <xf numFmtId="4" fontId="51" fillId="14" borderId="14" xfId="31" applyNumberFormat="1" applyFont="1" applyFill="1" applyBorder="1" applyAlignment="1" applyProtection="1">
      <alignment horizontal="right" vertical="center"/>
      <protection hidden="1"/>
    </xf>
    <xf numFmtId="4" fontId="6" fillId="14" borderId="9" xfId="31" applyNumberFormat="1" applyFont="1" applyFill="1" applyBorder="1" applyAlignment="1" applyProtection="1">
      <alignment horizontal="right" vertical="center"/>
      <protection hidden="1"/>
    </xf>
    <xf numFmtId="0" fontId="23" fillId="14" borderId="1" xfId="34" applyFont="1" applyFill="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3" fontId="20" fillId="0" borderId="1" xfId="30" applyNumberFormat="1" applyFont="1" applyFill="1" applyBorder="1" applyAlignment="1" applyProtection="1">
      <alignment horizontal="right" vertical="center"/>
      <protection locked="0"/>
    </xf>
    <xf numFmtId="0" fontId="20" fillId="14" borderId="1" xfId="34" applyFont="1" applyFill="1" applyBorder="1" applyAlignment="1" applyProtection="1">
      <alignment horizontal="center" vertical="center"/>
      <protection hidden="1"/>
    </xf>
    <xf numFmtId="49" fontId="5" fillId="14" borderId="9" xfId="15" applyNumberFormat="1" applyFont="1" applyFill="1" applyBorder="1" applyAlignment="1" applyProtection="1">
      <alignment horizontal="center" vertical="center" wrapText="1"/>
      <protection hidden="1"/>
    </xf>
    <xf numFmtId="167" fontId="6" fillId="14" borderId="10" xfId="32" applyFont="1" applyFill="1" applyAlignment="1" applyProtection="1">
      <alignment horizontal="center" vertical="center"/>
      <protection hidden="1"/>
    </xf>
    <xf numFmtId="4" fontId="6" fillId="14" borderId="10" xfId="0" applyNumberFormat="1" applyFont="1" applyFill="1" applyBorder="1" applyAlignment="1" applyProtection="1">
      <alignment vertical="center"/>
      <protection hidden="1"/>
    </xf>
    <xf numFmtId="49" fontId="66" fillId="14" borderId="1" xfId="40" applyNumberFormat="1" applyFont="1" applyFill="1" applyBorder="1" applyAlignment="1" applyProtection="1">
      <alignment horizontal="center" vertical="center" wrapText="1"/>
    </xf>
    <xf numFmtId="4" fontId="5" fillId="21" borderId="1" xfId="0" applyNumberFormat="1" applyFont="1" applyFill="1" applyBorder="1" applyAlignment="1" applyProtection="1">
      <alignment horizontal="center" vertical="center"/>
      <protection locked="0"/>
    </xf>
    <xf numFmtId="49" fontId="23" fillId="14" borderId="1" xfId="7" applyNumberFormat="1" applyFont="1" applyFill="1" applyBorder="1" applyAlignment="1" applyProtection="1">
      <alignment vertical="center" wrapText="1"/>
      <protection locked="0"/>
    </xf>
    <xf numFmtId="0" fontId="20" fillId="14" borderId="1" xfId="0" applyFont="1" applyFill="1" applyBorder="1" applyAlignment="1">
      <alignment vertical="center" wrapText="1"/>
    </xf>
    <xf numFmtId="0" fontId="23" fillId="14" borderId="1" xfId="0" applyFont="1" applyFill="1" applyBorder="1" applyAlignment="1">
      <alignment horizontal="right" vertical="center" wrapText="1"/>
    </xf>
    <xf numFmtId="0" fontId="24" fillId="0" borderId="0" xfId="0" applyFont="1" applyAlignment="1">
      <alignment vertical="top" wrapText="1"/>
    </xf>
    <xf numFmtId="0" fontId="68" fillId="14" borderId="10" xfId="0" applyFont="1" applyFill="1" applyBorder="1" applyAlignment="1">
      <alignment horizontal="center" vertical="top" wrapText="1"/>
    </xf>
    <xf numFmtId="0" fontId="24" fillId="14" borderId="10" xfId="0" applyFont="1" applyFill="1" applyBorder="1" applyAlignment="1">
      <alignment vertical="top" wrapText="1"/>
    </xf>
    <xf numFmtId="0" fontId="60" fillId="14" borderId="10" xfId="0" applyFont="1" applyFill="1" applyBorder="1" applyAlignment="1">
      <alignment vertical="top" wrapText="1"/>
    </xf>
    <xf numFmtId="0" fontId="24" fillId="15" borderId="0" xfId="0" applyFont="1" applyFill="1" applyAlignment="1">
      <alignment vertical="top" wrapText="1"/>
    </xf>
    <xf numFmtId="0" fontId="24" fillId="0" borderId="0" xfId="0" applyFont="1" applyFill="1" applyAlignment="1">
      <alignment vertical="top" wrapText="1"/>
    </xf>
    <xf numFmtId="0" fontId="20" fillId="14" borderId="10" xfId="0" applyFont="1" applyFill="1" applyBorder="1" applyAlignment="1">
      <alignment vertical="top" wrapText="1"/>
    </xf>
    <xf numFmtId="0" fontId="44" fillId="14" borderId="10" xfId="0" applyFont="1" applyFill="1" applyBorder="1" applyAlignment="1">
      <alignment vertical="top" wrapText="1"/>
    </xf>
    <xf numFmtId="0" fontId="44" fillId="0" borderId="0" xfId="0" applyFont="1" applyFill="1" applyAlignment="1">
      <alignment vertical="top" wrapText="1"/>
    </xf>
    <xf numFmtId="0" fontId="20" fillId="14" borderId="11" xfId="0" applyFont="1" applyFill="1" applyBorder="1" applyAlignment="1">
      <alignment vertical="top" wrapText="1"/>
    </xf>
    <xf numFmtId="0" fontId="24" fillId="14" borderId="10" xfId="0" applyFont="1" applyFill="1" applyBorder="1" applyAlignment="1">
      <alignment vertical="center" wrapText="1"/>
    </xf>
    <xf numFmtId="0" fontId="20" fillId="14" borderId="10" xfId="0" applyFont="1" applyFill="1" applyBorder="1" applyAlignment="1">
      <alignment vertical="center" wrapText="1"/>
    </xf>
    <xf numFmtId="0" fontId="68" fillId="14" borderId="10" xfId="0" applyFont="1" applyFill="1" applyBorder="1" applyAlignment="1">
      <alignment vertical="top" wrapText="1"/>
    </xf>
    <xf numFmtId="0" fontId="60" fillId="14" borderId="10" xfId="0" applyFont="1" applyFill="1" applyBorder="1" applyAlignment="1">
      <alignment vertical="center" wrapText="1"/>
    </xf>
    <xf numFmtId="0" fontId="23" fillId="14" borderId="10" xfId="0" applyFont="1" applyFill="1" applyBorder="1" applyAlignment="1">
      <alignment vertical="center" wrapText="1"/>
    </xf>
    <xf numFmtId="0" fontId="20" fillId="14" borderId="10" xfId="0" applyFont="1" applyFill="1" applyBorder="1" applyAlignment="1">
      <alignment horizontal="left" vertical="center" wrapText="1"/>
    </xf>
    <xf numFmtId="0" fontId="23" fillId="14" borderId="10" xfId="0" applyFont="1" applyFill="1" applyBorder="1" applyAlignment="1">
      <alignment vertical="top" wrapText="1"/>
    </xf>
    <xf numFmtId="0" fontId="20" fillId="0" borderId="0" xfId="0" applyFont="1" applyBorder="1" applyAlignment="1">
      <alignment vertical="center" wrapText="1"/>
    </xf>
    <xf numFmtId="0" fontId="20" fillId="0" borderId="0" xfId="0" applyFont="1" applyFill="1" applyBorder="1" applyAlignment="1">
      <alignment vertical="center" wrapText="1"/>
    </xf>
    <xf numFmtId="0" fontId="20" fillId="0" borderId="0" xfId="0" applyFont="1" applyBorder="1" applyAlignment="1" applyProtection="1">
      <alignment vertical="center" wrapText="1"/>
      <protection hidden="1"/>
    </xf>
    <xf numFmtId="4" fontId="23" fillId="0" borderId="0" xfId="4" applyNumberFormat="1" applyFont="1" applyFill="1" applyBorder="1" applyAlignment="1" applyProtection="1">
      <alignment vertical="center" wrapText="1"/>
      <protection hidden="1"/>
    </xf>
    <xf numFmtId="49" fontId="23" fillId="14" borderId="1" xfId="6" applyNumberFormat="1" applyFont="1" applyFill="1" applyBorder="1" applyAlignment="1" applyProtection="1">
      <alignment horizontal="left" vertical="center" wrapText="1"/>
      <protection hidden="1"/>
    </xf>
    <xf numFmtId="0" fontId="20" fillId="14" borderId="9" xfId="0" applyFont="1" applyFill="1" applyBorder="1" applyAlignment="1">
      <alignment vertical="center" wrapText="1"/>
    </xf>
    <xf numFmtId="0" fontId="61" fillId="14" borderId="10" xfId="44" applyFill="1" applyBorder="1" applyAlignment="1">
      <alignment vertical="center" wrapText="1"/>
    </xf>
    <xf numFmtId="0" fontId="45" fillId="14" borderId="1" xfId="0" applyFont="1" applyFill="1" applyBorder="1" applyAlignment="1">
      <alignment horizontal="right" vertical="center" wrapText="1"/>
    </xf>
    <xf numFmtId="0" fontId="56" fillId="14" borderId="1" xfId="0" applyFont="1" applyFill="1" applyBorder="1" applyAlignment="1">
      <alignment horizontal="right" vertical="center" wrapText="1"/>
    </xf>
    <xf numFmtId="0" fontId="24" fillId="14" borderId="1" xfId="0" applyFont="1" applyFill="1" applyBorder="1" applyAlignment="1">
      <alignment horizontal="right" vertical="center" wrapText="1"/>
    </xf>
    <xf numFmtId="0" fontId="59" fillId="22" borderId="1" xfId="0" applyFont="1" applyFill="1" applyBorder="1" applyAlignment="1">
      <alignment vertical="center" wrapText="1"/>
    </xf>
    <xf numFmtId="0" fontId="61" fillId="14" borderId="10" xfId="44" applyFill="1" applyBorder="1" applyAlignment="1">
      <alignment vertical="top" wrapText="1"/>
    </xf>
    <xf numFmtId="49" fontId="23" fillId="21" borderId="1" xfId="6" applyNumberFormat="1" applyFont="1" applyFill="1" applyBorder="1" applyAlignment="1" applyProtection="1">
      <alignment horizontal="center" vertical="center" wrapText="1"/>
      <protection hidden="1"/>
    </xf>
    <xf numFmtId="0" fontId="29" fillId="14" borderId="1" xfId="16" applyNumberFormat="1" applyFont="1" applyFill="1" applyBorder="1" applyAlignment="1" applyProtection="1">
      <alignment vertical="center" wrapText="1"/>
      <protection hidden="1"/>
    </xf>
    <xf numFmtId="0" fontId="20" fillId="15" borderId="0" xfId="15" applyFont="1" applyFill="1" applyBorder="1" applyAlignment="1" applyProtection="1">
      <alignment vertical="center" wrapText="1"/>
    </xf>
    <xf numFmtId="49" fontId="23" fillId="14" borderId="1" xfId="6" applyNumberFormat="1" applyFont="1" applyFill="1" applyBorder="1" applyAlignment="1" applyProtection="1">
      <alignment horizontal="center" vertical="center" wrapText="1"/>
      <protection hidden="1"/>
    </xf>
    <xf numFmtId="4" fontId="23" fillId="14" borderId="1" xfId="15" applyNumberFormat="1" applyFont="1" applyFill="1" applyBorder="1" applyAlignment="1" applyProtection="1">
      <alignment horizontal="center" vertical="center" wrapText="1"/>
      <protection hidden="1"/>
    </xf>
    <xf numFmtId="49" fontId="23" fillId="14" borderId="2" xfId="6" applyNumberFormat="1" applyFont="1" applyFill="1" applyBorder="1" applyAlignment="1" applyProtection="1">
      <alignment horizontal="center" vertical="center" wrapText="1"/>
      <protection hidden="1"/>
    </xf>
    <xf numFmtId="4" fontId="20" fillId="0" borderId="0" xfId="15" applyNumberFormat="1" applyFont="1" applyBorder="1" applyAlignment="1" applyProtection="1">
      <alignment horizontal="right" vertical="center" wrapText="1"/>
      <protection locked="0"/>
    </xf>
    <xf numFmtId="0" fontId="20" fillId="0" borderId="0" xfId="15" applyFont="1" applyBorder="1" applyAlignment="1" applyProtection="1">
      <alignment vertical="center" wrapText="1"/>
    </xf>
    <xf numFmtId="3" fontId="23" fillId="14" borderId="10" xfId="6" applyNumberFormat="1" applyFont="1" applyFill="1" applyBorder="1" applyAlignment="1" applyProtection="1">
      <alignment horizontal="center" vertical="center" wrapText="1"/>
      <protection hidden="1"/>
    </xf>
    <xf numFmtId="164" fontId="23" fillId="14" borderId="1" xfId="6" applyNumberFormat="1" applyFont="1" applyFill="1" applyBorder="1" applyAlignment="1" applyProtection="1">
      <alignment horizontal="center" vertical="center" wrapText="1"/>
      <protection hidden="1"/>
    </xf>
    <xf numFmtId="4" fontId="20" fillId="15" borderId="7" xfId="19" applyFont="1" applyFill="1" applyBorder="1" applyAlignment="1">
      <alignment horizontal="right" vertical="center" wrapText="1"/>
      <protection locked="0"/>
    </xf>
    <xf numFmtId="4" fontId="20" fillId="15" borderId="0" xfId="19" applyFont="1" applyFill="1" applyBorder="1" applyAlignment="1">
      <alignment horizontal="right" vertical="center" wrapText="1"/>
      <protection locked="0"/>
    </xf>
    <xf numFmtId="4" fontId="20" fillId="15" borderId="1" xfId="11" applyFont="1" applyFill="1" applyBorder="1" applyAlignment="1" applyProtection="1">
      <alignment horizontal="right" vertical="center" wrapText="1"/>
      <protection locked="0"/>
    </xf>
    <xf numFmtId="4" fontId="20" fillId="15" borderId="1" xfId="17" applyNumberFormat="1" applyFont="1" applyFill="1" applyBorder="1" applyAlignment="1" applyProtection="1">
      <alignment vertical="center" wrapText="1"/>
      <protection locked="0"/>
    </xf>
    <xf numFmtId="4" fontId="20" fillId="15" borderId="1" xfId="19" applyFont="1" applyFill="1" applyBorder="1" applyAlignment="1">
      <alignment horizontal="right" vertical="center" wrapText="1"/>
      <protection locked="0"/>
    </xf>
    <xf numFmtId="4" fontId="20" fillId="15" borderId="2" xfId="19" applyFont="1" applyFill="1" applyBorder="1" applyAlignment="1">
      <alignment horizontal="right" vertical="center" wrapText="1"/>
      <protection locked="0"/>
    </xf>
    <xf numFmtId="49" fontId="20" fillId="15" borderId="1" xfId="5" applyNumberFormat="1" applyFont="1" applyFill="1" applyBorder="1" applyAlignment="1" applyProtection="1">
      <alignment vertical="center" wrapText="1"/>
      <protection locked="0"/>
    </xf>
    <xf numFmtId="3" fontId="20" fillId="0" borderId="6" xfId="11" applyNumberFormat="1" applyFont="1" applyFill="1" applyBorder="1" applyAlignment="1" applyProtection="1">
      <alignment horizontal="center" vertical="center" wrapText="1"/>
      <protection locked="0"/>
    </xf>
    <xf numFmtId="4" fontId="23" fillId="14" borderId="1" xfId="6" applyNumberFormat="1" applyFont="1" applyFill="1" applyBorder="1" applyAlignment="1" applyProtection="1">
      <alignment vertical="center" wrapText="1"/>
      <protection hidden="1"/>
    </xf>
    <xf numFmtId="4" fontId="20" fillId="0" borderId="14" xfId="0" applyNumberFormat="1" applyFont="1" applyFill="1" applyBorder="1" applyAlignment="1" applyProtection="1">
      <alignment horizontal="right" vertical="center" wrapText="1"/>
      <protection locked="0"/>
    </xf>
    <xf numFmtId="3" fontId="20" fillId="0" borderId="1" xfId="24" applyFont="1" applyFill="1" applyBorder="1" applyAlignment="1" applyProtection="1">
      <alignment horizontal="center" vertical="center" wrapText="1"/>
      <protection locked="0"/>
    </xf>
    <xf numFmtId="49" fontId="20" fillId="0" borderId="2" xfId="5" applyNumberFormat="1" applyFont="1" applyFill="1" applyBorder="1" applyAlignment="1" applyProtection="1">
      <alignment vertical="center" wrapText="1"/>
      <protection locked="0"/>
    </xf>
    <xf numFmtId="4" fontId="23" fillId="14" borderId="1" xfId="15" applyNumberFormat="1" applyFont="1" applyFill="1" applyBorder="1" applyAlignment="1" applyProtection="1">
      <alignment vertical="center" wrapText="1"/>
      <protection hidden="1"/>
    </xf>
    <xf numFmtId="4" fontId="23" fillId="14" borderId="2" xfId="15" applyNumberFormat="1" applyFont="1" applyFill="1" applyBorder="1" applyAlignment="1" applyProtection="1">
      <alignment vertical="center" wrapText="1"/>
      <protection hidden="1"/>
    </xf>
    <xf numFmtId="49" fontId="77" fillId="14" borderId="5" xfId="6" applyNumberFormat="1" applyFont="1" applyFill="1" applyBorder="1" applyAlignment="1" applyProtection="1">
      <alignment vertical="center" wrapText="1"/>
      <protection hidden="1"/>
    </xf>
    <xf numFmtId="49" fontId="77" fillId="14" borderId="0" xfId="6" applyNumberFormat="1" applyFont="1" applyFill="1" applyBorder="1" applyAlignment="1" applyProtection="1">
      <alignment vertical="center" wrapText="1"/>
      <protection hidden="1"/>
    </xf>
    <xf numFmtId="4" fontId="20" fillId="6" borderId="9" xfId="17" applyNumberFormat="1" applyFont="1" applyFill="1" applyBorder="1" applyAlignment="1" applyProtection="1">
      <alignment vertical="center" wrapText="1"/>
      <protection locked="0"/>
    </xf>
    <xf numFmtId="4" fontId="20" fillId="4" borderId="9" xfId="6" applyNumberFormat="1" applyFont="1" applyFill="1" applyBorder="1" applyAlignment="1" applyProtection="1">
      <alignment horizontal="right" vertical="center" wrapText="1"/>
      <protection locked="0"/>
    </xf>
    <xf numFmtId="4" fontId="20" fillId="4" borderId="10" xfId="6" applyNumberFormat="1" applyFont="1" applyFill="1" applyBorder="1" applyAlignment="1" applyProtection="1">
      <alignment horizontal="right" vertical="center" wrapText="1"/>
      <protection locked="0"/>
    </xf>
    <xf numFmtId="4" fontId="20" fillId="6" borderId="10" xfId="17" applyNumberFormat="1" applyFont="1" applyFill="1" applyBorder="1" applyAlignment="1" applyProtection="1">
      <alignment vertical="center" wrapText="1"/>
      <protection locked="0"/>
    </xf>
    <xf numFmtId="0" fontId="20" fillId="14" borderId="1" xfId="15" applyFont="1" applyFill="1" applyBorder="1" applyAlignment="1" applyProtection="1">
      <alignment vertical="center" wrapText="1"/>
    </xf>
    <xf numFmtId="4" fontId="20" fillId="15" borderId="0" xfId="15" applyNumberFormat="1" applyFont="1" applyFill="1" applyBorder="1" applyAlignment="1" applyProtection="1">
      <alignment horizontal="right" vertical="center" wrapText="1"/>
      <protection locked="0"/>
    </xf>
    <xf numFmtId="4" fontId="23" fillId="14" borderId="9" xfId="15" applyNumberFormat="1" applyFont="1" applyFill="1" applyBorder="1" applyAlignment="1" applyProtection="1">
      <alignment vertical="center" wrapText="1"/>
      <protection hidden="1"/>
    </xf>
    <xf numFmtId="4" fontId="20" fillId="4" borderId="11" xfId="6" applyNumberFormat="1" applyFont="1" applyFill="1" applyBorder="1" applyAlignment="1" applyProtection="1">
      <alignment horizontal="right" vertical="center" wrapText="1"/>
      <protection locked="0"/>
    </xf>
    <xf numFmtId="4" fontId="20" fillId="0" borderId="0" xfId="15" applyNumberFormat="1" applyFont="1" applyBorder="1" applyAlignment="1" applyProtection="1">
      <alignment vertical="center" wrapText="1"/>
    </xf>
    <xf numFmtId="4" fontId="20" fillId="4" borderId="1" xfId="9" applyFont="1" applyAlignment="1">
      <alignment horizontal="right" vertical="center" wrapText="1"/>
      <protection locked="0"/>
    </xf>
    <xf numFmtId="4" fontId="29" fillId="14" borderId="1" xfId="15" applyNumberFormat="1" applyFont="1" applyFill="1" applyBorder="1" applyAlignment="1" applyProtection="1">
      <alignment vertical="center" wrapText="1"/>
      <protection hidden="1"/>
    </xf>
    <xf numFmtId="4" fontId="20" fillId="14" borderId="1" xfId="15" applyNumberFormat="1" applyFont="1" applyFill="1" applyBorder="1" applyAlignment="1" applyProtection="1">
      <alignment vertical="center" wrapText="1"/>
      <protection hidden="1"/>
    </xf>
    <xf numFmtId="4" fontId="20" fillId="0" borderId="0" xfId="0" applyNumberFormat="1" applyFont="1" applyAlignment="1" applyProtection="1">
      <alignment horizontal="right" vertical="center" wrapText="1"/>
      <protection locked="0"/>
    </xf>
    <xf numFmtId="0" fontId="20" fillId="0" borderId="0" xfId="0" applyFont="1" applyAlignment="1">
      <alignment vertical="center" wrapText="1"/>
    </xf>
    <xf numFmtId="4" fontId="20" fillId="6" borderId="11" xfId="17" applyNumberFormat="1" applyFont="1" applyFill="1" applyBorder="1" applyAlignment="1" applyProtection="1">
      <alignment vertical="center" wrapText="1"/>
      <protection locked="0"/>
    </xf>
    <xf numFmtId="4" fontId="20" fillId="6" borderId="8" xfId="17" applyNumberFormat="1" applyFont="1" applyFill="1" applyBorder="1" applyAlignment="1" applyProtection="1">
      <alignment vertical="center" wrapText="1"/>
      <protection locked="0"/>
    </xf>
    <xf numFmtId="4" fontId="20" fillId="6" borderId="1" xfId="17" applyNumberFormat="1" applyFont="1" applyFill="1" applyBorder="1" applyAlignment="1" applyProtection="1">
      <alignment vertical="center" wrapText="1"/>
      <protection locked="0"/>
    </xf>
    <xf numFmtId="4" fontId="20" fillId="4" borderId="0" xfId="6" applyNumberFormat="1" applyFont="1" applyFill="1" applyBorder="1" applyAlignment="1" applyProtection="1">
      <alignment horizontal="right" vertical="center" wrapText="1"/>
      <protection locked="0"/>
    </xf>
    <xf numFmtId="4" fontId="20" fillId="4" borderId="5" xfId="6" applyNumberFormat="1" applyFont="1" applyFill="1" applyBorder="1" applyAlignment="1" applyProtection="1">
      <alignment horizontal="right" vertical="center" wrapText="1"/>
      <protection locked="0"/>
    </xf>
    <xf numFmtId="4" fontId="20" fillId="4" borderId="1" xfId="6" applyNumberFormat="1" applyFont="1" applyFill="1" applyBorder="1" applyAlignment="1" applyProtection="1">
      <alignment horizontal="right" vertical="center" wrapText="1"/>
      <protection locked="0"/>
    </xf>
    <xf numFmtId="4" fontId="20" fillId="6" borderId="0" xfId="17" applyNumberFormat="1" applyFont="1" applyFill="1" applyBorder="1" applyAlignment="1" applyProtection="1">
      <alignment vertical="center" wrapText="1"/>
      <protection locked="0"/>
    </xf>
    <xf numFmtId="4" fontId="20" fillId="4" borderId="15" xfId="6" applyNumberFormat="1" applyFont="1" applyFill="1" applyBorder="1" applyAlignment="1" applyProtection="1">
      <alignment horizontal="right" vertical="center" wrapText="1"/>
      <protection locked="0"/>
    </xf>
    <xf numFmtId="4" fontId="29" fillId="14" borderId="8" xfId="15" applyNumberFormat="1" applyFont="1" applyFill="1" applyBorder="1" applyAlignment="1" applyProtection="1">
      <alignment vertical="center" wrapText="1"/>
      <protection hidden="1"/>
    </xf>
    <xf numFmtId="4" fontId="20" fillId="0" borderId="0" xfId="15" applyNumberFormat="1" applyFont="1" applyFill="1" applyBorder="1" applyAlignment="1" applyProtection="1">
      <alignment horizontal="right" vertical="center" wrapText="1"/>
      <protection locked="0"/>
    </xf>
    <xf numFmtId="0" fontId="20" fillId="0" borderId="0" xfId="15" applyFont="1" applyFill="1" applyBorder="1" applyAlignment="1" applyProtection="1">
      <alignment vertical="center" wrapText="1"/>
    </xf>
    <xf numFmtId="4" fontId="20" fillId="6" borderId="9" xfId="6" applyNumberFormat="1" applyFont="1" applyFill="1" applyBorder="1" applyAlignment="1" applyProtection="1">
      <alignment vertical="center" wrapText="1"/>
      <protection locked="0"/>
    </xf>
    <xf numFmtId="4" fontId="20" fillId="4" borderId="10" xfId="6" applyNumberFormat="1" applyFont="1" applyFill="1" applyBorder="1" applyAlignment="1" applyProtection="1">
      <alignment vertical="center" wrapText="1"/>
      <protection locked="0"/>
    </xf>
    <xf numFmtId="4" fontId="20" fillId="4" borderId="7" xfId="6" applyNumberFormat="1" applyFont="1" applyFill="1" applyBorder="1" applyAlignment="1" applyProtection="1">
      <alignment vertical="center" wrapText="1"/>
      <protection locked="0"/>
    </xf>
    <xf numFmtId="49" fontId="20" fillId="15" borderId="2" xfId="5" applyNumberFormat="1" applyFont="1" applyFill="1" applyBorder="1" applyAlignment="1" applyProtection="1">
      <alignment vertical="center" wrapText="1"/>
      <protection locked="0"/>
    </xf>
    <xf numFmtId="4" fontId="20" fillId="4" borderId="11" xfId="6" applyNumberFormat="1" applyFont="1" applyFill="1" applyBorder="1" applyAlignment="1" applyProtection="1">
      <alignment vertical="center" wrapText="1"/>
      <protection locked="0"/>
    </xf>
    <xf numFmtId="4" fontId="20" fillId="4" borderId="8" xfId="6" applyNumberFormat="1" applyFont="1" applyFill="1" applyBorder="1" applyAlignment="1" applyProtection="1">
      <alignment vertical="center" wrapText="1"/>
      <protection locked="0"/>
    </xf>
    <xf numFmtId="4" fontId="20" fillId="0" borderId="1" xfId="19" applyFont="1" applyFill="1" applyBorder="1" applyAlignment="1">
      <alignment horizontal="center" vertical="center" wrapText="1"/>
      <protection locked="0"/>
    </xf>
    <xf numFmtId="4" fontId="20" fillId="6" borderId="1" xfId="6" applyNumberFormat="1" applyFont="1" applyFill="1" applyBorder="1" applyAlignment="1" applyProtection="1">
      <alignment horizontal="right" vertical="center" wrapText="1"/>
      <protection locked="0"/>
    </xf>
    <xf numFmtId="4" fontId="20" fillId="6" borderId="1" xfId="6" applyNumberFormat="1" applyFont="1" applyFill="1" applyBorder="1" applyAlignment="1" applyProtection="1">
      <alignment vertical="center" wrapText="1"/>
      <protection locked="0"/>
    </xf>
    <xf numFmtId="4" fontId="23" fillId="0" borderId="0" xfId="15" applyNumberFormat="1" applyFont="1" applyBorder="1" applyAlignment="1" applyProtection="1">
      <alignment horizontal="right" vertical="center" wrapText="1"/>
      <protection locked="0"/>
    </xf>
    <xf numFmtId="0" fontId="23" fillId="0" borderId="0" xfId="15" applyFont="1" applyBorder="1" applyAlignment="1" applyProtection="1">
      <alignment vertical="center" wrapText="1"/>
    </xf>
    <xf numFmtId="49" fontId="20" fillId="14" borderId="1" xfId="29" applyNumberFormat="1" applyFont="1" applyFill="1" applyBorder="1" applyAlignment="1" applyProtection="1">
      <alignment horizontal="center" vertical="center" wrapText="1"/>
      <protection hidden="1"/>
    </xf>
    <xf numFmtId="4" fontId="20" fillId="4" borderId="4" xfId="6" applyNumberFormat="1" applyFont="1" applyFill="1" applyBorder="1" applyAlignment="1" applyProtection="1">
      <alignment vertical="center" wrapText="1"/>
      <protection locked="0"/>
    </xf>
    <xf numFmtId="4" fontId="20" fillId="4" borderId="1" xfId="6" applyNumberFormat="1" applyFont="1" applyFill="1" applyBorder="1" applyAlignment="1" applyProtection="1">
      <alignment vertical="center" wrapText="1"/>
      <protection locked="0"/>
    </xf>
    <xf numFmtId="3" fontId="20" fillId="14" borderId="1" xfId="26" applyNumberFormat="1" applyFont="1" applyFill="1" applyBorder="1" applyAlignment="1" applyProtection="1">
      <alignment horizontal="center" vertical="center" wrapText="1"/>
      <protection locked="0"/>
    </xf>
    <xf numFmtId="3" fontId="20" fillId="0" borderId="1" xfId="26" applyNumberFormat="1" applyFont="1" applyFill="1" applyBorder="1" applyAlignment="1" applyProtection="1">
      <alignment horizontal="center" vertical="center" wrapText="1"/>
      <protection locked="0"/>
    </xf>
    <xf numFmtId="49" fontId="20" fillId="0" borderId="1" xfId="5" applyNumberFormat="1" applyFont="1" applyFill="1" applyBorder="1" applyAlignment="1" applyProtection="1">
      <alignment horizontal="left" vertical="center" wrapText="1"/>
      <protection locked="0"/>
    </xf>
    <xf numFmtId="49" fontId="20" fillId="0" borderId="9" xfId="5" applyNumberFormat="1" applyFont="1" applyFill="1" applyBorder="1" applyAlignment="1" applyProtection="1">
      <alignment vertical="center" wrapText="1"/>
      <protection locked="0"/>
    </xf>
    <xf numFmtId="4" fontId="79" fillId="0" borderId="0" xfId="15" applyNumberFormat="1" applyFont="1" applyBorder="1" applyAlignment="1" applyProtection="1">
      <alignment horizontal="right" vertical="center" wrapText="1"/>
      <protection locked="0"/>
    </xf>
    <xf numFmtId="0" fontId="79" fillId="0" borderId="0" xfId="15" applyFont="1" applyBorder="1" applyAlignment="1" applyProtection="1">
      <alignment vertical="center" wrapText="1"/>
    </xf>
    <xf numFmtId="49" fontId="20" fillId="0" borderId="2" xfId="16" applyNumberFormat="1" applyFont="1" applyFill="1" applyBorder="1" applyAlignment="1" applyProtection="1">
      <alignment vertical="center" wrapText="1"/>
      <protection locked="0"/>
    </xf>
    <xf numFmtId="3" fontId="20" fillId="0" borderId="1" xfId="11" applyNumberFormat="1" applyFont="1" applyFill="1" applyBorder="1" applyAlignment="1" applyProtection="1">
      <alignment horizontal="center" vertical="center" wrapText="1"/>
      <protection locked="0"/>
    </xf>
    <xf numFmtId="49" fontId="23" fillId="14" borderId="13" xfId="6" applyNumberFormat="1" applyFont="1" applyFill="1" applyBorder="1" applyAlignment="1" applyProtection="1">
      <alignment horizontal="center" vertical="center" wrapText="1"/>
      <protection hidden="1"/>
    </xf>
    <xf numFmtId="0" fontId="20" fillId="0" borderId="2" xfId="0" applyFont="1" applyBorder="1" applyAlignment="1" applyProtection="1">
      <alignment vertical="center" wrapText="1"/>
      <protection locked="0"/>
    </xf>
    <xf numFmtId="0" fontId="20" fillId="0" borderId="12" xfId="0" applyFont="1" applyBorder="1" applyAlignment="1" applyProtection="1">
      <alignment vertical="center" wrapText="1"/>
      <protection locked="0"/>
    </xf>
    <xf numFmtId="4" fontId="20" fillId="0" borderId="1" xfId="17" applyNumberFormat="1" applyFont="1" applyFill="1" applyBorder="1" applyAlignment="1" applyProtection="1">
      <alignment vertical="center" wrapText="1"/>
      <protection locked="0"/>
    </xf>
    <xf numFmtId="4" fontId="20" fillId="20" borderId="1" xfId="17" applyNumberFormat="1" applyFont="1" applyFill="1" applyBorder="1" applyAlignment="1" applyProtection="1">
      <alignment vertical="center" wrapText="1"/>
      <protection locked="0"/>
    </xf>
    <xf numFmtId="0" fontId="20" fillId="0" borderId="1" xfId="0" applyFont="1" applyBorder="1" applyAlignment="1" applyProtection="1">
      <alignment vertical="center" wrapText="1"/>
      <protection locked="0"/>
    </xf>
    <xf numFmtId="2" fontId="23" fillId="14" borderId="1" xfId="6" applyNumberFormat="1" applyFont="1" applyFill="1" applyBorder="1" applyAlignment="1" applyProtection="1">
      <alignment vertical="center" wrapText="1"/>
      <protection hidden="1"/>
    </xf>
    <xf numFmtId="4" fontId="20" fillId="0" borderId="12" xfId="11" applyFont="1" applyFill="1" applyBorder="1" applyAlignment="1" applyProtection="1">
      <alignment vertical="center" wrapText="1"/>
      <protection locked="0"/>
    </xf>
    <xf numFmtId="4" fontId="20" fillId="6" borderId="6" xfId="6" applyNumberFormat="1" applyFont="1" applyFill="1" applyBorder="1" applyAlignment="1" applyProtection="1">
      <alignment vertical="center" wrapText="1"/>
      <protection locked="0"/>
    </xf>
    <xf numFmtId="4" fontId="20" fillId="24" borderId="12" xfId="4" applyNumberFormat="1" applyFont="1" applyFill="1" applyBorder="1" applyAlignment="1" applyProtection="1">
      <alignment vertical="center" wrapText="1"/>
      <protection hidden="1"/>
    </xf>
    <xf numFmtId="4" fontId="20" fillId="24" borderId="6" xfId="4" applyNumberFormat="1" applyFont="1" applyFill="1" applyBorder="1" applyAlignment="1" applyProtection="1">
      <alignment vertical="center" wrapText="1"/>
      <protection hidden="1"/>
    </xf>
    <xf numFmtId="4" fontId="20" fillId="24" borderId="14" xfId="4" applyNumberFormat="1" applyFont="1" applyFill="1" applyBorder="1" applyAlignment="1" applyProtection="1">
      <alignment vertical="center" wrapText="1"/>
      <protection hidden="1"/>
    </xf>
    <xf numFmtId="4" fontId="20" fillId="24" borderId="7" xfId="4" applyNumberFormat="1" applyFont="1" applyFill="1" applyBorder="1" applyAlignment="1" applyProtection="1">
      <alignment vertical="center" wrapText="1"/>
      <protection hidden="1"/>
    </xf>
    <xf numFmtId="4" fontId="20" fillId="24" borderId="13" xfId="4" applyNumberFormat="1" applyFont="1" applyFill="1" applyBorder="1" applyAlignment="1" applyProtection="1">
      <alignment vertical="center" wrapText="1"/>
      <protection hidden="1"/>
    </xf>
    <xf numFmtId="4" fontId="20" fillId="24" borderId="8" xfId="4" applyNumberFormat="1" applyFont="1" applyFill="1" applyBorder="1" applyAlignment="1" applyProtection="1">
      <alignment vertical="center" wrapText="1"/>
      <protection hidden="1"/>
    </xf>
    <xf numFmtId="4" fontId="20" fillId="4" borderId="3" xfId="6" applyNumberFormat="1" applyFont="1" applyFill="1" applyBorder="1" applyAlignment="1" applyProtection="1">
      <alignment vertical="center" wrapText="1"/>
      <protection locked="0"/>
    </xf>
    <xf numFmtId="4" fontId="23" fillId="14" borderId="9" xfId="6" applyNumberFormat="1" applyFont="1" applyFill="1" applyBorder="1" applyAlignment="1" applyProtection="1">
      <alignment vertical="center" wrapText="1"/>
      <protection hidden="1"/>
    </xf>
    <xf numFmtId="0" fontId="20" fillId="0" borderId="0" xfId="15" applyFont="1" applyAlignment="1" applyProtection="1">
      <alignment vertical="center" wrapText="1"/>
    </xf>
    <xf numFmtId="3" fontId="20" fillId="0" borderId="0" xfId="15" applyNumberFormat="1" applyFont="1" applyBorder="1" applyAlignment="1" applyProtection="1">
      <alignment vertical="center" wrapText="1"/>
    </xf>
    <xf numFmtId="4" fontId="20" fillId="0" borderId="0" xfId="15" applyNumberFormat="1" applyFont="1" applyAlignment="1" applyProtection="1">
      <alignment horizontal="right" vertical="center" wrapText="1"/>
      <protection locked="0"/>
    </xf>
    <xf numFmtId="4" fontId="26" fillId="0" borderId="0" xfId="10" applyNumberFormat="1" applyFont="1" applyAlignment="1" applyProtection="1">
      <alignment horizontal="right" vertical="center" wrapText="1"/>
      <protection locked="0"/>
    </xf>
    <xf numFmtId="164" fontId="26" fillId="0" borderId="0" xfId="10" applyNumberFormat="1" applyFont="1" applyAlignment="1" applyProtection="1">
      <alignment vertical="center" wrapText="1"/>
    </xf>
    <xf numFmtId="4" fontId="20" fillId="0" borderId="0" xfId="10" applyNumberFormat="1" applyFont="1" applyAlignment="1" applyProtection="1">
      <alignment horizontal="right" vertical="center" wrapText="1"/>
      <protection locked="0"/>
    </xf>
    <xf numFmtId="164" fontId="20" fillId="0" borderId="0" xfId="10" applyNumberFormat="1" applyFont="1" applyAlignment="1" applyProtection="1">
      <alignment vertical="center" wrapText="1"/>
    </xf>
    <xf numFmtId="4" fontId="23" fillId="0" borderId="0" xfId="10" applyNumberFormat="1" applyFont="1" applyAlignment="1" applyProtection="1">
      <alignment horizontal="right" vertical="center" wrapText="1"/>
      <protection locked="0"/>
    </xf>
    <xf numFmtId="164" fontId="23" fillId="0" borderId="0" xfId="10" applyNumberFormat="1" applyFont="1" applyAlignment="1" applyProtection="1">
      <alignment vertical="center" wrapText="1"/>
    </xf>
    <xf numFmtId="166" fontId="20" fillId="0" borderId="0" xfId="15" applyNumberFormat="1" applyFont="1" applyBorder="1" applyAlignment="1" applyProtection="1">
      <alignment vertical="center" wrapText="1"/>
    </xf>
    <xf numFmtId="166" fontId="20" fillId="0" borderId="0" xfId="15" applyNumberFormat="1" applyFont="1" applyBorder="1" applyAlignment="1" applyProtection="1">
      <alignment horizontal="left" vertical="center" wrapText="1"/>
    </xf>
    <xf numFmtId="168" fontId="20" fillId="0" borderId="0" xfId="15" applyNumberFormat="1" applyFont="1" applyBorder="1" applyAlignment="1" applyProtection="1">
      <alignment horizontal="center" vertical="center" wrapText="1"/>
    </xf>
    <xf numFmtId="164" fontId="20" fillId="0" borderId="0" xfId="15" applyNumberFormat="1" applyFont="1" applyBorder="1" applyAlignment="1" applyProtection="1">
      <alignment horizontal="center" vertical="center" wrapText="1"/>
    </xf>
    <xf numFmtId="4" fontId="23" fillId="14" borderId="11" xfId="15" applyNumberFormat="1" applyFont="1" applyFill="1" applyBorder="1" applyAlignment="1" applyProtection="1">
      <alignment horizontal="center" vertical="center" wrapText="1"/>
      <protection hidden="1"/>
    </xf>
    <xf numFmtId="49" fontId="20" fillId="0" borderId="12" xfId="5" applyNumberFormat="1" applyFont="1" applyFill="1" applyBorder="1" applyAlignment="1" applyProtection="1">
      <alignment vertical="center" wrapText="1"/>
      <protection locked="0"/>
    </xf>
    <xf numFmtId="49" fontId="20" fillId="14" borderId="2" xfId="6" applyNumberFormat="1" applyFont="1" applyFill="1" applyBorder="1" applyAlignment="1" applyProtection="1">
      <alignment horizontal="center" vertical="center" wrapText="1"/>
      <protection hidden="1"/>
    </xf>
    <xf numFmtId="49" fontId="20" fillId="14" borderId="9" xfId="6" applyNumberFormat="1" applyFont="1" applyFill="1" applyBorder="1" applyAlignment="1" applyProtection="1">
      <alignment horizontal="center" vertical="center" wrapText="1"/>
      <protection hidden="1"/>
    </xf>
    <xf numFmtId="3" fontId="20" fillId="14" borderId="2" xfId="6" applyNumberFormat="1" applyFont="1" applyFill="1" applyBorder="1" applyAlignment="1" applyProtection="1">
      <alignment horizontal="center" vertical="center" wrapText="1"/>
      <protection hidden="1"/>
    </xf>
    <xf numFmtId="3" fontId="20" fillId="14" borderId="1" xfId="6" applyNumberFormat="1" applyFont="1" applyFill="1" applyBorder="1" applyAlignment="1" applyProtection="1">
      <alignment horizontal="center" vertical="center" wrapText="1"/>
      <protection hidden="1"/>
    </xf>
    <xf numFmtId="0" fontId="20" fillId="22" borderId="1" xfId="0" applyFont="1" applyFill="1" applyBorder="1" applyAlignment="1">
      <alignment horizontal="center" vertical="center" wrapText="1"/>
    </xf>
    <xf numFmtId="49" fontId="20" fillId="14" borderId="1" xfId="6" applyNumberFormat="1" applyFont="1" applyFill="1" applyBorder="1" applyAlignment="1" applyProtection="1">
      <alignment horizontal="center" vertical="center" wrapText="1"/>
      <protection hidden="1"/>
    </xf>
    <xf numFmtId="3" fontId="20" fillId="14" borderId="12" xfId="6" applyNumberFormat="1" applyFont="1" applyFill="1" applyBorder="1" applyAlignment="1" applyProtection="1">
      <alignment horizontal="center" vertical="center" wrapText="1"/>
      <protection hidden="1"/>
    </xf>
    <xf numFmtId="3" fontId="20" fillId="14" borderId="9" xfId="6" applyNumberFormat="1" applyFont="1" applyFill="1" applyBorder="1" applyAlignment="1" applyProtection="1">
      <alignment horizontal="center" vertical="center" wrapText="1"/>
      <protection hidden="1"/>
    </xf>
    <xf numFmtId="3" fontId="20" fillId="14" borderId="1" xfId="30" applyNumberFormat="1" applyFont="1" applyFill="1" applyBorder="1" applyAlignment="1" applyProtection="1">
      <alignment horizontal="center" vertical="center" wrapText="1"/>
      <protection hidden="1"/>
    </xf>
    <xf numFmtId="49" fontId="20" fillId="14" borderId="1" xfId="15" applyNumberFormat="1" applyFont="1" applyFill="1" applyBorder="1" applyAlignment="1" applyProtection="1">
      <alignment horizontal="center" vertical="center" wrapText="1"/>
      <protection hidden="1"/>
    </xf>
    <xf numFmtId="3" fontId="20" fillId="14" borderId="1" xfId="15" applyNumberFormat="1" applyFont="1" applyFill="1" applyBorder="1" applyAlignment="1" applyProtection="1">
      <alignment horizontal="center" vertical="center" wrapText="1"/>
      <protection hidden="1"/>
    </xf>
    <xf numFmtId="49" fontId="20" fillId="14" borderId="11" xfId="6" applyNumberFormat="1" applyFont="1" applyFill="1" applyBorder="1" applyAlignment="1" applyProtection="1">
      <alignment horizontal="center" vertical="center" wrapText="1"/>
      <protection hidden="1"/>
    </xf>
    <xf numFmtId="49" fontId="20" fillId="14" borderId="9" xfId="15" applyNumberFormat="1" applyFont="1" applyFill="1" applyBorder="1" applyAlignment="1" applyProtection="1">
      <alignment horizontal="center" vertical="center" wrapText="1"/>
      <protection hidden="1"/>
    </xf>
    <xf numFmtId="3" fontId="20" fillId="14" borderId="11" xfId="6" applyNumberFormat="1" applyFont="1" applyFill="1" applyBorder="1" applyAlignment="1" applyProtection="1">
      <alignment horizontal="center" vertical="center" wrapText="1"/>
      <protection hidden="1"/>
    </xf>
    <xf numFmtId="0" fontId="80" fillId="0" borderId="0" xfId="15" applyFont="1" applyAlignment="1" applyProtection="1">
      <alignment horizontal="center" vertical="center" wrapText="1"/>
    </xf>
    <xf numFmtId="0" fontId="80" fillId="0" borderId="0" xfId="15" applyFont="1" applyBorder="1" applyAlignment="1" applyProtection="1">
      <alignment horizontal="center" vertical="center" wrapText="1"/>
    </xf>
    <xf numFmtId="4" fontId="20" fillId="24" borderId="1" xfId="17" applyNumberFormat="1" applyFont="1" applyFill="1" applyBorder="1" applyAlignment="1" applyProtection="1">
      <alignment vertical="center" wrapText="1"/>
      <protection hidden="1"/>
    </xf>
    <xf numFmtId="4" fontId="47" fillId="24" borderId="1" xfId="17" applyNumberFormat="1" applyFont="1" applyFill="1" applyBorder="1" applyAlignment="1" applyProtection="1">
      <alignment vertical="center" wrapText="1"/>
      <protection hidden="1"/>
    </xf>
    <xf numFmtId="4" fontId="20" fillId="17" borderId="1" xfId="6" applyNumberFormat="1" applyFont="1" applyFill="1" applyBorder="1" applyAlignment="1" applyProtection="1">
      <alignment vertical="center" wrapText="1"/>
      <protection hidden="1"/>
    </xf>
    <xf numFmtId="4" fontId="29" fillId="17" borderId="1" xfId="6" applyNumberFormat="1" applyFont="1" applyFill="1" applyBorder="1" applyAlignment="1" applyProtection="1">
      <alignment vertical="center" wrapText="1"/>
      <protection hidden="1"/>
    </xf>
    <xf numFmtId="4" fontId="20" fillId="17" borderId="6" xfId="22" applyNumberFormat="1" applyFont="1" applyFill="1" applyBorder="1" applyAlignment="1" applyProtection="1">
      <alignment vertical="center" wrapText="1"/>
      <protection hidden="1"/>
    </xf>
    <xf numFmtId="4" fontId="20" fillId="17" borderId="7" xfId="22" applyNumberFormat="1" applyFont="1" applyFill="1" applyBorder="1" applyAlignment="1" applyProtection="1">
      <alignment vertical="center" wrapText="1"/>
      <protection hidden="1"/>
    </xf>
    <xf numFmtId="4" fontId="29" fillId="17" borderId="1" xfId="15" applyNumberFormat="1" applyFont="1" applyFill="1" applyBorder="1" applyAlignment="1" applyProtection="1">
      <alignment vertical="center" wrapText="1"/>
      <protection hidden="1"/>
    </xf>
    <xf numFmtId="4" fontId="20" fillId="17" borderId="10" xfId="15" applyNumberFormat="1" applyFont="1" applyFill="1" applyBorder="1" applyAlignment="1" applyProtection="1">
      <alignment vertical="center" wrapText="1"/>
      <protection hidden="1"/>
    </xf>
    <xf numFmtId="4" fontId="20" fillId="17" borderId="11" xfId="15" applyNumberFormat="1" applyFont="1" applyFill="1" applyBorder="1" applyAlignment="1" applyProtection="1">
      <alignment vertical="center" wrapText="1"/>
      <protection hidden="1"/>
    </xf>
    <xf numFmtId="4" fontId="20" fillId="17" borderId="1" xfId="15" applyNumberFormat="1" applyFont="1" applyFill="1" applyBorder="1" applyAlignment="1" applyProtection="1">
      <alignment vertical="center" wrapText="1"/>
      <protection hidden="1"/>
    </xf>
    <xf numFmtId="4" fontId="20" fillId="17" borderId="9" xfId="15" applyNumberFormat="1" applyFont="1" applyFill="1" applyBorder="1" applyAlignment="1" applyProtection="1">
      <alignment vertical="center" wrapText="1"/>
      <protection hidden="1"/>
    </xf>
    <xf numFmtId="4" fontId="29" fillId="17" borderId="1" xfId="15" quotePrefix="1" applyNumberFormat="1" applyFont="1" applyFill="1" applyBorder="1" applyAlignment="1" applyProtection="1">
      <alignment vertical="center" wrapText="1"/>
      <protection hidden="1"/>
    </xf>
    <xf numFmtId="4" fontId="20" fillId="17" borderId="1" xfId="6" applyNumberFormat="1" applyFont="1" applyFill="1" applyBorder="1" applyAlignment="1" applyProtection="1">
      <alignment horizontal="right" vertical="center" wrapText="1"/>
      <protection hidden="1"/>
    </xf>
    <xf numFmtId="4" fontId="56" fillId="14" borderId="1" xfId="6" applyNumberFormat="1" applyFont="1" applyFill="1" applyBorder="1" applyAlignment="1" applyProtection="1">
      <alignment vertical="center" wrapText="1"/>
      <protection hidden="1"/>
    </xf>
    <xf numFmtId="4" fontId="20" fillId="17" borderId="9" xfId="6" applyNumberFormat="1" applyFont="1" applyFill="1" applyBorder="1" applyAlignment="1" applyProtection="1">
      <alignment vertical="center" wrapText="1"/>
      <protection hidden="1"/>
    </xf>
    <xf numFmtId="4" fontId="29" fillId="17" borderId="3" xfId="6" applyNumberFormat="1" applyFont="1" applyFill="1" applyBorder="1" applyAlignment="1" applyProtection="1">
      <alignment vertical="center" wrapText="1"/>
      <protection hidden="1"/>
    </xf>
    <xf numFmtId="4" fontId="29" fillId="25" borderId="1" xfId="6" applyNumberFormat="1" applyFont="1" applyFill="1" applyBorder="1" applyAlignment="1" applyProtection="1">
      <alignment vertical="center" wrapText="1"/>
      <protection hidden="1"/>
    </xf>
    <xf numFmtId="4" fontId="29" fillId="26" borderId="1" xfId="6" applyNumberFormat="1" applyFont="1" applyFill="1" applyBorder="1" applyAlignment="1" applyProtection="1">
      <alignment vertical="center" wrapText="1"/>
      <protection hidden="1"/>
    </xf>
    <xf numFmtId="4" fontId="29" fillId="17" borderId="4" xfId="6" applyNumberFormat="1" applyFont="1" applyFill="1" applyBorder="1" applyAlignment="1" applyProtection="1">
      <alignment vertical="center" wrapText="1"/>
      <protection hidden="1"/>
    </xf>
    <xf numFmtId="4" fontId="6" fillId="17" borderId="7" xfId="31" applyNumberFormat="1" applyFont="1" applyFill="1" applyBorder="1" applyAlignment="1" applyProtection="1">
      <alignment horizontal="right" vertical="center"/>
      <protection hidden="1"/>
    </xf>
    <xf numFmtId="4" fontId="51" fillId="17" borderId="9" xfId="31" applyNumberFormat="1" applyFont="1" applyFill="1" applyBorder="1" applyAlignment="1" applyProtection="1">
      <alignment horizontal="right" vertical="center"/>
      <protection hidden="1"/>
    </xf>
    <xf numFmtId="4" fontId="51" fillId="17" borderId="9" xfId="33" applyNumberFormat="1" applyFont="1" applyFill="1" applyBorder="1" applyAlignment="1" applyProtection="1">
      <alignment horizontal="right" vertical="center"/>
      <protection hidden="1"/>
    </xf>
    <xf numFmtId="4" fontId="6" fillId="17" borderId="9" xfId="31" applyNumberFormat="1" applyFont="1" applyFill="1" applyBorder="1" applyAlignment="1" applyProtection="1">
      <alignment horizontal="right" vertical="center"/>
      <protection hidden="1"/>
    </xf>
    <xf numFmtId="4" fontId="6" fillId="17" borderId="9" xfId="33" applyNumberFormat="1" applyFont="1" applyFill="1" applyBorder="1" applyAlignment="1" applyProtection="1">
      <alignment horizontal="right" vertical="center"/>
      <protection hidden="1"/>
    </xf>
    <xf numFmtId="4" fontId="6" fillId="17" borderId="9" xfId="1" applyNumberFormat="1" applyFont="1" applyFill="1" applyBorder="1" applyAlignment="1" applyProtection="1">
      <alignment horizontal="right" vertical="center"/>
      <protection hidden="1"/>
    </xf>
    <xf numFmtId="4" fontId="51" fillId="17" borderId="10" xfId="31" applyNumberFormat="1" applyFont="1" applyFill="1" applyBorder="1" applyAlignment="1" applyProtection="1">
      <alignment horizontal="right" vertical="center"/>
      <protection hidden="1"/>
    </xf>
    <xf numFmtId="4" fontId="51" fillId="17" borderId="10" xfId="33" applyNumberFormat="1" applyFont="1" applyFill="1" applyBorder="1" applyAlignment="1" applyProtection="1">
      <alignment horizontal="right" vertical="center"/>
      <protection hidden="1"/>
    </xf>
    <xf numFmtId="4" fontId="6" fillId="17" borderId="10" xfId="31" applyNumberFormat="1" applyFont="1" applyFill="1" applyBorder="1" applyAlignment="1" applyProtection="1">
      <alignment horizontal="right" vertical="center"/>
      <protection hidden="1"/>
    </xf>
    <xf numFmtId="4" fontId="6" fillId="17" borderId="10" xfId="33" applyNumberFormat="1" applyFont="1" applyFill="1" applyBorder="1" applyAlignment="1" applyProtection="1">
      <alignment horizontal="right" vertical="center"/>
      <protection hidden="1"/>
    </xf>
    <xf numFmtId="4" fontId="6" fillId="17" borderId="10" xfId="1" applyNumberFormat="1" applyFont="1" applyFill="1" applyBorder="1" applyAlignment="1" applyProtection="1">
      <alignment horizontal="right" vertical="center"/>
      <protection hidden="1"/>
    </xf>
    <xf numFmtId="3" fontId="20" fillId="17" borderId="1" xfId="20" applyNumberFormat="1" applyFont="1" applyFill="1" applyBorder="1" applyAlignment="1" applyProtection="1">
      <alignment horizontal="right" vertical="center"/>
      <protection hidden="1"/>
    </xf>
    <xf numFmtId="3" fontId="29" fillId="17" borderId="1" xfId="20" applyNumberFormat="1" applyFont="1" applyFill="1" applyBorder="1" applyAlignment="1" applyProtection="1">
      <alignment horizontal="right" vertical="center"/>
      <protection hidden="1"/>
    </xf>
    <xf numFmtId="170" fontId="20" fillId="17" borderId="1" xfId="1" applyNumberFormat="1" applyFont="1" applyFill="1" applyBorder="1" applyAlignment="1" applyProtection="1">
      <alignment vertical="center"/>
      <protection hidden="1"/>
    </xf>
    <xf numFmtId="170" fontId="23" fillId="17" borderId="1" xfId="1" applyNumberFormat="1" applyFont="1" applyFill="1" applyBorder="1" applyAlignment="1" applyProtection="1">
      <alignment vertical="center"/>
      <protection hidden="1"/>
    </xf>
    <xf numFmtId="3" fontId="20" fillId="17" borderId="1" xfId="6" applyNumberFormat="1" applyFont="1" applyFill="1" applyBorder="1" applyAlignment="1" applyProtection="1">
      <alignment horizontal="right" vertical="center"/>
      <protection hidden="1"/>
    </xf>
    <xf numFmtId="3" fontId="29" fillId="17" borderId="1" xfId="34" applyNumberFormat="1" applyFont="1" applyFill="1" applyBorder="1" applyAlignment="1" applyProtection="1">
      <alignment vertical="center"/>
      <protection hidden="1"/>
    </xf>
    <xf numFmtId="4" fontId="6" fillId="17" borderId="1" xfId="6" applyNumberFormat="1" applyFont="1" applyFill="1" applyBorder="1" applyAlignment="1" applyProtection="1">
      <alignment horizontal="right" vertical="center"/>
      <protection hidden="1"/>
    </xf>
    <xf numFmtId="4" fontId="6" fillId="17" borderId="9" xfId="6" applyNumberFormat="1" applyFont="1" applyFill="1" applyBorder="1" applyAlignment="1" applyProtection="1">
      <alignment horizontal="right" vertical="center"/>
      <protection hidden="1"/>
    </xf>
    <xf numFmtId="4" fontId="30" fillId="17" borderId="1" xfId="6" applyNumberFormat="1" applyFont="1" applyFill="1" applyBorder="1" applyAlignment="1" applyProtection="1">
      <alignment horizontal="right" vertical="center"/>
      <protection hidden="1"/>
    </xf>
    <xf numFmtId="4" fontId="6" fillId="17" borderId="1" xfId="1" applyNumberFormat="1" applyFont="1" applyFill="1" applyBorder="1" applyAlignment="1" applyProtection="1">
      <alignment horizontal="right" vertical="center"/>
      <protection hidden="1"/>
    </xf>
    <xf numFmtId="4" fontId="6" fillId="17" borderId="11" xfId="1" applyNumberFormat="1" applyFont="1" applyFill="1" applyBorder="1" applyAlignment="1" applyProtection="1">
      <alignment horizontal="right" vertical="center"/>
      <protection hidden="1"/>
    </xf>
    <xf numFmtId="4" fontId="6" fillId="17" borderId="1" xfId="1" applyNumberFormat="1" applyFont="1" applyFill="1" applyBorder="1" applyAlignment="1" applyProtection="1">
      <alignment vertical="center"/>
      <protection hidden="1"/>
    </xf>
    <xf numFmtId="4" fontId="30" fillId="17" borderId="1" xfId="6" applyNumberFormat="1" applyFont="1" applyFill="1" applyBorder="1" applyAlignment="1" applyProtection="1">
      <alignment vertical="center"/>
      <protection hidden="1"/>
    </xf>
    <xf numFmtId="49" fontId="20" fillId="14" borderId="6" xfId="16" applyNumberFormat="1" applyFont="1" applyFill="1" applyBorder="1" applyAlignment="1" applyProtection="1">
      <alignment vertical="center" wrapText="1"/>
      <protection locked="0"/>
    </xf>
    <xf numFmtId="49" fontId="20" fillId="14" borderId="1" xfId="16" applyNumberFormat="1" applyFont="1" applyFill="1" applyBorder="1" applyAlignment="1" applyProtection="1">
      <alignment vertical="center" wrapText="1"/>
      <protection locked="0"/>
    </xf>
    <xf numFmtId="49" fontId="20" fillId="0" borderId="1" xfId="16" applyNumberFormat="1"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164" fontId="20" fillId="14" borderId="7" xfId="15" applyNumberFormat="1" applyFont="1" applyFill="1" applyBorder="1" applyAlignment="1" applyProtection="1">
      <alignment horizontal="center" vertical="center" wrapText="1"/>
    </xf>
    <xf numFmtId="164" fontId="20" fillId="14" borderId="0" xfId="15" applyNumberFormat="1" applyFont="1" applyFill="1" applyBorder="1" applyAlignment="1" applyProtection="1">
      <alignment horizontal="center" vertical="center" wrapText="1"/>
    </xf>
    <xf numFmtId="2" fontId="20" fillId="14" borderId="5" xfId="6" applyNumberFormat="1" applyFont="1" applyFill="1" applyBorder="1" applyAlignment="1" applyProtection="1">
      <alignment horizontal="center" vertical="center" wrapText="1"/>
      <protection hidden="1"/>
    </xf>
    <xf numFmtId="2" fontId="20" fillId="14" borderId="0" xfId="6" applyNumberFormat="1" applyFont="1" applyFill="1" applyBorder="1" applyAlignment="1" applyProtection="1">
      <alignment horizontal="center" vertical="center" wrapText="1"/>
      <protection hidden="1"/>
    </xf>
    <xf numFmtId="2" fontId="20" fillId="14" borderId="10" xfId="6" applyNumberFormat="1" applyFont="1" applyFill="1" applyBorder="1" applyAlignment="1" applyProtection="1">
      <alignment horizontal="center" vertical="center" wrapText="1"/>
      <protection hidden="1"/>
    </xf>
    <xf numFmtId="2" fontId="20" fillId="14" borderId="7" xfId="6" applyNumberFormat="1" applyFont="1" applyFill="1" applyBorder="1" applyAlignment="1" applyProtection="1">
      <alignment horizontal="center" vertical="center" wrapText="1"/>
      <protection hidden="1"/>
    </xf>
    <xf numFmtId="2" fontId="20" fillId="14" borderId="11" xfId="6" applyNumberFormat="1" applyFont="1" applyFill="1" applyBorder="1" applyAlignment="1" applyProtection="1">
      <alignment horizontal="center" vertical="center" wrapText="1"/>
      <protection hidden="1"/>
    </xf>
    <xf numFmtId="49" fontId="29" fillId="24" borderId="2" xfId="16" applyNumberFormat="1" applyFont="1" applyFill="1" applyBorder="1" applyAlignment="1" applyProtection="1">
      <alignment horizontal="right" vertical="center" wrapText="1"/>
      <protection hidden="1"/>
    </xf>
    <xf numFmtId="49" fontId="29" fillId="24" borderId="4" xfId="16" applyNumberFormat="1" applyFont="1" applyFill="1" applyBorder="1" applyAlignment="1" applyProtection="1">
      <alignment horizontal="right" vertical="center" wrapText="1"/>
      <protection hidden="1"/>
    </xf>
    <xf numFmtId="49" fontId="20" fillId="0" borderId="2" xfId="16" applyNumberFormat="1" applyFont="1" applyBorder="1" applyAlignment="1" applyProtection="1">
      <alignment vertical="center" wrapText="1"/>
      <protection locked="0"/>
    </xf>
    <xf numFmtId="49" fontId="20" fillId="0" borderId="12" xfId="16" applyNumberFormat="1" applyFont="1" applyBorder="1" applyAlignment="1" applyProtection="1">
      <alignment vertical="center" wrapText="1"/>
      <protection locked="0"/>
    </xf>
    <xf numFmtId="0" fontId="76" fillId="15" borderId="0" xfId="0" applyFont="1" applyFill="1" applyBorder="1" applyAlignment="1">
      <alignment horizontal="center" vertical="center" wrapText="1"/>
    </xf>
    <xf numFmtId="3" fontId="20" fillId="14" borderId="13" xfId="15" applyNumberFormat="1" applyFont="1" applyFill="1" applyBorder="1" applyAlignment="1" applyProtection="1">
      <alignment horizontal="center" vertical="center" wrapText="1"/>
      <protection hidden="1"/>
    </xf>
    <xf numFmtId="3" fontId="20" fillId="14" borderId="8" xfId="15" applyNumberFormat="1" applyFont="1" applyFill="1" applyBorder="1" applyAlignment="1" applyProtection="1">
      <alignment horizontal="center" vertical="center" wrapText="1"/>
      <protection hidden="1"/>
    </xf>
    <xf numFmtId="0" fontId="75" fillId="0" borderId="0" xfId="0" applyFont="1" applyFill="1" applyBorder="1" applyAlignment="1">
      <alignment horizontal="center" vertical="center" wrapText="1"/>
    </xf>
    <xf numFmtId="3" fontId="20" fillId="14" borderId="12" xfId="15" applyNumberFormat="1" applyFont="1" applyFill="1" applyBorder="1" applyAlignment="1" applyProtection="1">
      <alignment horizontal="center" vertical="center" wrapText="1"/>
      <protection hidden="1"/>
    </xf>
    <xf numFmtId="3" fontId="20" fillId="14" borderId="6" xfId="15" applyNumberFormat="1" applyFont="1" applyFill="1" applyBorder="1" applyAlignment="1" applyProtection="1">
      <alignment horizontal="center" vertical="center" wrapText="1"/>
      <protection hidden="1"/>
    </xf>
    <xf numFmtId="3" fontId="20" fillId="14" borderId="14" xfId="15" applyNumberFormat="1" applyFont="1" applyFill="1" applyBorder="1" applyAlignment="1" applyProtection="1">
      <alignment horizontal="center" vertical="center" wrapText="1"/>
      <protection hidden="1"/>
    </xf>
    <xf numFmtId="3" fontId="20" fillId="14" borderId="7" xfId="15" applyNumberFormat="1" applyFont="1" applyFill="1" applyBorder="1" applyAlignment="1" applyProtection="1">
      <alignment horizontal="center" vertical="center" wrapText="1"/>
      <protection hidden="1"/>
    </xf>
    <xf numFmtId="0" fontId="24" fillId="14" borderId="4" xfId="0" applyFont="1" applyFill="1" applyBorder="1" applyAlignment="1">
      <alignment vertical="center" wrapText="1"/>
    </xf>
    <xf numFmtId="49" fontId="20" fillId="14" borderId="1" xfId="0" applyNumberFormat="1" applyFont="1" applyFill="1" applyBorder="1" applyAlignment="1" applyProtection="1">
      <alignment horizontal="right" vertical="center"/>
      <protection hidden="1"/>
    </xf>
    <xf numFmtId="49" fontId="23" fillId="0" borderId="1" xfId="7" applyNumberFormat="1" applyFont="1" applyFill="1" applyBorder="1" applyAlignment="1" applyProtection="1">
      <alignment horizontal="left" vertical="center"/>
      <protection locked="0"/>
    </xf>
    <xf numFmtId="10" fontId="23" fillId="14" borderId="1" xfId="6" applyNumberFormat="1" applyFont="1" applyFill="1" applyBorder="1" applyAlignment="1" applyProtection="1">
      <alignment horizontal="center" vertical="center"/>
      <protection locked="0"/>
    </xf>
    <xf numFmtId="4" fontId="23" fillId="17" borderId="1" xfId="6" applyNumberFormat="1" applyFont="1" applyFill="1" applyBorder="1" applyAlignment="1" applyProtection="1">
      <alignment horizontal="right" vertical="center"/>
      <protection hidden="1"/>
    </xf>
    <xf numFmtId="4" fontId="20" fillId="14" borderId="1" xfId="4" applyNumberFormat="1" applyFont="1" applyFill="1" applyBorder="1" applyAlignment="1" applyProtection="1">
      <alignment vertical="center"/>
      <protection hidden="1"/>
    </xf>
    <xf numFmtId="49" fontId="46" fillId="21" borderId="1" xfId="6" applyNumberFormat="1" applyFont="1" applyFill="1" applyBorder="1" applyAlignment="1" applyProtection="1">
      <alignment horizontal="center" vertical="center" wrapText="1"/>
      <protection hidden="1"/>
    </xf>
    <xf numFmtId="0" fontId="5" fillId="14" borderId="1" xfId="0" applyFont="1" applyFill="1" applyBorder="1" applyAlignment="1" applyProtection="1">
      <alignment horizontal="center" vertical="center"/>
      <protection hidden="1"/>
    </xf>
    <xf numFmtId="49" fontId="5" fillId="14" borderId="1" xfId="0" applyNumberFormat="1" applyFont="1" applyFill="1" applyBorder="1" applyAlignment="1" applyProtection="1">
      <alignment horizontal="center" vertical="center" wrapText="1"/>
      <protection hidden="1"/>
    </xf>
    <xf numFmtId="49" fontId="20" fillId="14" borderId="1" xfId="5" applyNumberFormat="1" applyFont="1" applyFill="1" applyBorder="1" applyAlignment="1" applyProtection="1">
      <alignment vertical="center"/>
      <protection hidden="1"/>
    </xf>
    <xf numFmtId="4" fontId="23" fillId="0" borderId="1" xfId="11" applyNumberFormat="1" applyFont="1" applyFill="1" applyBorder="1" applyAlignment="1">
      <alignment horizontal="right" vertical="center"/>
      <protection locked="0"/>
    </xf>
    <xf numFmtId="4" fontId="20" fillId="17" borderId="1" xfId="12" applyNumberFormat="1" applyFont="1" applyFill="1" applyBorder="1" applyAlignment="1" applyProtection="1">
      <alignment vertical="center"/>
      <protection hidden="1"/>
    </xf>
    <xf numFmtId="49" fontId="20" fillId="0" borderId="1" xfId="5" applyNumberFormat="1" applyFont="1" applyFill="1" applyBorder="1" applyAlignment="1" applyProtection="1">
      <alignment vertical="center"/>
      <protection locked="0"/>
    </xf>
    <xf numFmtId="49" fontId="20" fillId="0" borderId="1" xfId="5" applyNumberFormat="1" applyFont="1" applyFill="1" applyBorder="1" applyAlignment="1" applyProtection="1">
      <alignment horizontal="left" vertical="center"/>
      <protection locked="0"/>
    </xf>
    <xf numFmtId="4" fontId="23" fillId="17" borderId="1" xfId="11" applyNumberFormat="1" applyFont="1" applyFill="1" applyBorder="1" applyAlignment="1" applyProtection="1">
      <alignment horizontal="right" vertical="center"/>
      <protection hidden="1"/>
    </xf>
    <xf numFmtId="4" fontId="42" fillId="17" borderId="1" xfId="12" applyNumberFormat="1" applyFont="1" applyFill="1" applyBorder="1" applyAlignment="1" applyProtection="1">
      <alignment vertical="center"/>
      <protection hidden="1"/>
    </xf>
    <xf numFmtId="10" fontId="20" fillId="23" borderId="1" xfId="10" applyNumberFormat="1" applyFont="1" applyFill="1" applyBorder="1" applyAlignment="1" applyProtection="1">
      <alignment horizontal="left" vertical="center" wrapText="1"/>
      <protection hidden="1"/>
    </xf>
    <xf numFmtId="4" fontId="23" fillId="14" borderId="1" xfId="10" applyNumberFormat="1" applyFont="1" applyFill="1" applyBorder="1" applyAlignment="1" applyProtection="1">
      <alignment horizontal="right" vertical="center"/>
      <protection hidden="1"/>
    </xf>
    <xf numFmtId="49" fontId="20" fillId="14" borderId="1" xfId="11" applyNumberFormat="1" applyFont="1" applyFill="1" applyBorder="1" applyAlignment="1" applyProtection="1">
      <alignment horizontal="right" vertical="center" wrapText="1"/>
      <protection hidden="1"/>
    </xf>
    <xf numFmtId="4" fontId="20" fillId="14" borderId="1" xfId="6" applyNumberFormat="1" applyFont="1" applyFill="1" applyBorder="1" applyAlignment="1" applyProtection="1">
      <alignment horizontal="right" vertical="center"/>
      <protection hidden="1"/>
    </xf>
    <xf numFmtId="49" fontId="20" fillId="14" borderId="1" xfId="11" applyNumberFormat="1" applyFont="1" applyFill="1" applyBorder="1" applyAlignment="1" applyProtection="1">
      <alignment horizontal="right" vertical="center"/>
      <protection hidden="1"/>
    </xf>
    <xf numFmtId="49" fontId="23" fillId="14" borderId="1" xfId="11" applyNumberFormat="1" applyFont="1" applyFill="1" applyBorder="1" applyAlignment="1" applyProtection="1">
      <alignment vertical="center"/>
      <protection hidden="1"/>
    </xf>
    <xf numFmtId="4" fontId="23" fillId="14" borderId="1" xfId="12" applyNumberFormat="1" applyFont="1" applyFill="1" applyBorder="1" applyAlignment="1" applyProtection="1">
      <alignment vertical="center"/>
      <protection hidden="1"/>
    </xf>
    <xf numFmtId="49" fontId="20" fillId="23" borderId="1" xfId="11" applyNumberFormat="1" applyFont="1" applyFill="1" applyBorder="1" applyAlignment="1" applyProtection="1">
      <alignment horizontal="left" vertical="center" wrapText="1"/>
      <protection hidden="1"/>
    </xf>
    <xf numFmtId="49" fontId="23" fillId="14" borderId="1" xfId="6" applyNumberFormat="1" applyFont="1" applyFill="1" applyBorder="1" applyAlignment="1" applyProtection="1">
      <alignment vertical="center"/>
      <protection hidden="1"/>
    </xf>
    <xf numFmtId="4" fontId="42" fillId="17" borderId="1" xfId="0" applyNumberFormat="1" applyFont="1" applyFill="1" applyBorder="1" applyAlignment="1" applyProtection="1">
      <alignment horizontal="right" vertical="center"/>
      <protection hidden="1"/>
    </xf>
    <xf numFmtId="4" fontId="23" fillId="17" borderId="1" xfId="10" applyNumberFormat="1" applyFont="1" applyFill="1" applyBorder="1" applyAlignment="1" applyProtection="1">
      <alignment horizontal="right" vertical="center"/>
      <protection hidden="1"/>
    </xf>
    <xf numFmtId="4" fontId="42" fillId="17" borderId="1" xfId="6" applyNumberFormat="1" applyFont="1" applyFill="1" applyBorder="1" applyAlignment="1" applyProtection="1">
      <alignment horizontal="right" vertical="center"/>
      <protection hidden="1"/>
    </xf>
    <xf numFmtId="49" fontId="46" fillId="14" borderId="1" xfId="6" applyNumberFormat="1" applyFont="1" applyFill="1" applyBorder="1" applyAlignment="1" applyProtection="1">
      <alignment horizontal="center" vertical="center" wrapText="1"/>
      <protection hidden="1"/>
    </xf>
    <xf numFmtId="4" fontId="46" fillId="21" borderId="1" xfId="4" applyNumberFormat="1" applyFont="1" applyFill="1" applyBorder="1" applyAlignment="1" applyProtection="1">
      <alignment vertical="center"/>
      <protection hidden="1"/>
    </xf>
    <xf numFmtId="4" fontId="20" fillId="21" borderId="1" xfId="14" applyFont="1" applyFill="1" applyBorder="1">
      <alignment vertical="center"/>
      <protection hidden="1"/>
    </xf>
    <xf numFmtId="4" fontId="65" fillId="21" borderId="1" xfId="6" applyNumberFormat="1" applyFont="1" applyFill="1" applyBorder="1" applyAlignment="1" applyProtection="1">
      <alignment horizontal="right" vertical="center"/>
      <protection hidden="1"/>
    </xf>
    <xf numFmtId="4" fontId="46" fillId="21" borderId="1" xfId="6" applyNumberFormat="1" applyFont="1" applyFill="1" applyBorder="1" applyAlignment="1" applyProtection="1">
      <alignment vertical="center"/>
      <protection hidden="1"/>
    </xf>
    <xf numFmtId="0" fontId="50" fillId="14" borderId="1" xfId="0" applyFont="1" applyFill="1" applyBorder="1" applyAlignment="1">
      <alignment horizontal="right" vertical="center"/>
    </xf>
    <xf numFmtId="49" fontId="44" fillId="14" borderId="1" xfId="0" applyNumberFormat="1" applyFont="1" applyFill="1" applyBorder="1" applyAlignment="1" applyProtection="1">
      <alignment vertical="center" wrapText="1"/>
      <protection hidden="1"/>
    </xf>
    <xf numFmtId="0" fontId="20" fillId="14" borderId="11" xfId="3" applyFont="1" applyFill="1" applyBorder="1" applyAlignment="1" applyProtection="1">
      <alignment horizontal="center" vertical="center"/>
      <protection hidden="1"/>
    </xf>
    <xf numFmtId="49" fontId="20" fillId="14" borderId="1" xfId="0" applyNumberFormat="1" applyFont="1" applyFill="1" applyBorder="1" applyAlignment="1" applyProtection="1">
      <alignment horizontal="center" vertical="center"/>
      <protection hidden="1"/>
    </xf>
    <xf numFmtId="49" fontId="20" fillId="14" borderId="1" xfId="0" applyNumberFormat="1" applyFont="1" applyFill="1" applyBorder="1" applyAlignment="1" applyProtection="1">
      <alignment horizontal="center" vertical="center" wrapText="1"/>
      <protection hidden="1"/>
    </xf>
    <xf numFmtId="10" fontId="23" fillId="14" borderId="1" xfId="10" applyNumberFormat="1" applyFont="1" applyFill="1" applyBorder="1" applyAlignment="1" applyProtection="1">
      <alignment horizontal="center" vertical="center"/>
      <protection hidden="1"/>
    </xf>
    <xf numFmtId="0" fontId="32" fillId="23" borderId="1" xfId="0" applyFont="1" applyFill="1" applyBorder="1" applyAlignment="1">
      <alignment vertical="center" wrapText="1"/>
    </xf>
    <xf numFmtId="0" fontId="23" fillId="14" borderId="1" xfId="0" applyFont="1" applyFill="1" applyBorder="1" applyAlignment="1" applyProtection="1">
      <alignment horizontal="left" vertical="center" wrapText="1"/>
      <protection hidden="1"/>
    </xf>
    <xf numFmtId="4" fontId="23" fillId="21" borderId="2" xfId="6" applyNumberFormat="1" applyFont="1" applyFill="1" applyBorder="1" applyAlignment="1" applyProtection="1">
      <alignment vertical="center" wrapText="1"/>
      <protection hidden="1"/>
    </xf>
    <xf numFmtId="4" fontId="20" fillId="0" borderId="2" xfId="23" applyNumberFormat="1" applyFont="1" applyFill="1" applyBorder="1" applyAlignment="1" applyProtection="1">
      <alignment vertical="center" wrapText="1"/>
      <protection locked="0"/>
    </xf>
    <xf numFmtId="4" fontId="23" fillId="21" borderId="2" xfId="25" applyNumberFormat="1" applyFont="1" applyFill="1" applyBorder="1" applyAlignment="1" applyProtection="1">
      <alignment vertical="center" wrapText="1"/>
      <protection hidden="1"/>
    </xf>
    <xf numFmtId="4" fontId="20" fillId="0" borderId="2" xfId="15" applyNumberFormat="1" applyFont="1" applyFill="1" applyBorder="1" applyAlignment="1" applyProtection="1">
      <alignment vertical="center" wrapText="1"/>
      <protection locked="0"/>
    </xf>
    <xf numFmtId="4" fontId="23" fillId="21" borderId="2" xfId="15" applyNumberFormat="1" applyFont="1" applyFill="1" applyBorder="1" applyAlignment="1" applyProtection="1">
      <alignment vertical="center" wrapText="1"/>
      <protection hidden="1"/>
    </xf>
    <xf numFmtId="4" fontId="20" fillId="0" borderId="2" xfId="9" applyFont="1" applyFill="1" applyBorder="1" applyAlignment="1">
      <alignment horizontal="right" vertical="center" wrapText="1"/>
      <protection locked="0"/>
    </xf>
    <xf numFmtId="4" fontId="20" fillId="15" borderId="2" xfId="28" applyFont="1" applyFill="1" applyBorder="1" applyAlignment="1" applyProtection="1">
      <alignment vertical="center" wrapText="1"/>
      <protection locked="0"/>
    </xf>
    <xf numFmtId="4" fontId="23" fillId="21" borderId="3" xfId="6" applyNumberFormat="1" applyFont="1" applyFill="1" applyBorder="1" applyAlignment="1" applyProtection="1">
      <alignment vertical="center" wrapText="1"/>
      <protection hidden="1"/>
    </xf>
    <xf numFmtId="4" fontId="20" fillId="0" borderId="12" xfId="28" applyFont="1" applyFill="1" applyBorder="1" applyAlignment="1" applyProtection="1">
      <alignment vertical="center" wrapText="1"/>
      <protection locked="0"/>
    </xf>
    <xf numFmtId="2" fontId="23" fillId="21" borderId="2" xfId="6" applyNumberFormat="1" applyFont="1" applyFill="1" applyBorder="1" applyAlignment="1" applyProtection="1">
      <alignment vertical="center" wrapText="1"/>
      <protection hidden="1"/>
    </xf>
    <xf numFmtId="4" fontId="20" fillId="0" borderId="14" xfId="28" applyFont="1" applyFill="1" applyBorder="1" applyAlignment="1">
      <alignment vertical="center" wrapText="1"/>
      <protection locked="0"/>
    </xf>
    <xf numFmtId="4" fontId="20" fillId="0" borderId="2" xfId="28" applyFont="1" applyFill="1" applyBorder="1" applyAlignment="1">
      <alignment vertical="center" wrapText="1"/>
      <protection locked="0"/>
    </xf>
    <xf numFmtId="4" fontId="20" fillId="0" borderId="2" xfId="28" applyFont="1" applyFill="1" applyBorder="1" applyAlignment="1" applyProtection="1">
      <alignment vertical="center" wrapText="1"/>
      <protection locked="0"/>
    </xf>
    <xf numFmtId="0" fontId="28" fillId="14" borderId="9" xfId="0" applyFont="1" applyFill="1" applyBorder="1" applyAlignment="1">
      <alignment horizontal="center" vertical="center" wrapText="1"/>
    </xf>
    <xf numFmtId="0" fontId="28" fillId="14" borderId="10" xfId="0" applyFont="1" applyFill="1" applyBorder="1" applyAlignment="1">
      <alignment horizontal="center" vertical="center" wrapText="1"/>
    </xf>
    <xf numFmtId="4" fontId="20" fillId="24" borderId="6" xfId="17" applyNumberFormat="1" applyFont="1" applyFill="1" applyBorder="1" applyAlignment="1" applyProtection="1">
      <alignment vertical="center" wrapText="1"/>
      <protection hidden="1"/>
    </xf>
    <xf numFmtId="9" fontId="20" fillId="14" borderId="5" xfId="2" applyFont="1" applyFill="1" applyBorder="1" applyAlignment="1" applyProtection="1">
      <alignment vertical="center" wrapText="1"/>
    </xf>
    <xf numFmtId="4" fontId="23" fillId="17" borderId="1" xfId="15" applyNumberFormat="1" applyFont="1" applyFill="1" applyBorder="1" applyAlignment="1" applyProtection="1">
      <alignment vertical="center" wrapText="1"/>
      <protection hidden="1"/>
    </xf>
    <xf numFmtId="167" fontId="20" fillId="15" borderId="1" xfId="15" applyNumberFormat="1" applyFont="1" applyFill="1" applyBorder="1" applyAlignment="1" applyProtection="1">
      <alignment horizontal="center" vertical="center" wrapText="1"/>
      <protection locked="0"/>
    </xf>
    <xf numFmtId="3" fontId="20" fillId="15" borderId="1" xfId="11" applyNumberFormat="1" applyFont="1" applyFill="1" applyBorder="1" applyAlignment="1" applyProtection="1">
      <alignment horizontal="center" vertical="center" wrapText="1"/>
      <protection locked="0"/>
    </xf>
    <xf numFmtId="4" fontId="20" fillId="0" borderId="1" xfId="11" applyFont="1" applyFill="1" applyBorder="1" applyAlignment="1" applyProtection="1">
      <alignment horizontal="right" vertical="center" wrapText="1"/>
      <protection locked="0"/>
    </xf>
    <xf numFmtId="4" fontId="20" fillId="0" borderId="1" xfId="11" applyNumberFormat="1" applyFont="1" applyFill="1" applyBorder="1" applyAlignment="1" applyProtection="1">
      <alignment horizontal="right" vertical="center" wrapText="1"/>
      <protection locked="0"/>
    </xf>
    <xf numFmtId="49" fontId="20" fillId="14" borderId="10" xfId="15" applyNumberFormat="1" applyFont="1" applyFill="1" applyBorder="1" applyAlignment="1" applyProtection="1">
      <alignment horizontal="center" vertical="center" wrapText="1"/>
      <protection hidden="1"/>
    </xf>
    <xf numFmtId="49" fontId="82" fillId="14" borderId="1" xfId="15" applyNumberFormat="1" applyFont="1" applyFill="1" applyBorder="1" applyAlignment="1" applyProtection="1">
      <alignment horizontal="center" vertical="center" wrapText="1"/>
      <protection hidden="1"/>
    </xf>
    <xf numFmtId="9" fontId="20" fillId="14" borderId="8" xfId="2" applyFont="1" applyFill="1" applyBorder="1" applyAlignment="1" applyProtection="1">
      <alignment horizontal="center" vertical="center" wrapText="1"/>
      <protection hidden="1"/>
    </xf>
    <xf numFmtId="4" fontId="20" fillId="14" borderId="10" xfId="11" applyFont="1" applyFill="1" applyBorder="1" applyAlignment="1" applyProtection="1">
      <alignment horizontal="center" vertical="center" wrapText="1"/>
      <protection hidden="1"/>
    </xf>
    <xf numFmtId="4" fontId="29" fillId="17" borderId="9" xfId="6" applyNumberFormat="1" applyFont="1" applyFill="1" applyBorder="1" applyAlignment="1" applyProtection="1">
      <alignment vertical="center" wrapText="1"/>
      <protection hidden="1"/>
    </xf>
    <xf numFmtId="4" fontId="23" fillId="14" borderId="0" xfId="6" applyNumberFormat="1" applyFont="1" applyFill="1" applyBorder="1" applyAlignment="1" applyProtection="1">
      <alignment vertical="center" wrapText="1"/>
      <protection hidden="1"/>
    </xf>
    <xf numFmtId="4" fontId="23" fillId="21" borderId="5" xfId="6" applyNumberFormat="1" applyFont="1" applyFill="1" applyBorder="1" applyAlignment="1" applyProtection="1">
      <alignment vertical="center" wrapText="1"/>
      <protection hidden="1"/>
    </xf>
    <xf numFmtId="49" fontId="20" fillId="14" borderId="13" xfId="6" applyNumberFormat="1" applyFont="1" applyFill="1" applyBorder="1" applyAlignment="1" applyProtection="1">
      <alignment horizontal="center" vertical="center" wrapText="1"/>
      <protection hidden="1"/>
    </xf>
    <xf numFmtId="0" fontId="20" fillId="14" borderId="11" xfId="0" applyFont="1" applyFill="1" applyBorder="1" applyAlignment="1" applyProtection="1">
      <alignment horizontal="center" vertical="center" wrapText="1"/>
      <protection hidden="1"/>
    </xf>
    <xf numFmtId="3" fontId="20" fillId="14" borderId="7" xfId="16" applyNumberFormat="1" applyFont="1" applyFill="1" applyBorder="1" applyAlignment="1" applyProtection="1">
      <alignment horizontal="center" vertical="center" wrapText="1"/>
      <protection hidden="1"/>
    </xf>
    <xf numFmtId="3" fontId="20" fillId="14" borderId="11" xfId="16" applyNumberFormat="1" applyFont="1" applyFill="1" applyBorder="1" applyAlignment="1" applyProtection="1">
      <alignment horizontal="center" vertical="center" wrapText="1"/>
      <protection hidden="1"/>
    </xf>
    <xf numFmtId="49" fontId="23" fillId="14" borderId="11" xfId="6" applyNumberFormat="1" applyFont="1" applyFill="1" applyBorder="1" applyAlignment="1" applyProtection="1">
      <alignment horizontal="center" vertical="center" wrapText="1"/>
      <protection hidden="1"/>
    </xf>
    <xf numFmtId="4" fontId="20" fillId="0" borderId="1" xfId="11" applyFont="1" applyFill="1" applyBorder="1" applyAlignment="1" applyProtection="1">
      <alignment vertical="center" wrapText="1"/>
      <protection locked="0"/>
    </xf>
    <xf numFmtId="4" fontId="20" fillId="0" borderId="1" xfId="6" applyNumberFormat="1" applyFont="1" applyFill="1" applyBorder="1" applyAlignment="1" applyProtection="1">
      <alignment vertical="center" wrapText="1"/>
      <protection locked="0"/>
    </xf>
    <xf numFmtId="0" fontId="28" fillId="14" borderId="7" xfId="0" applyFont="1" applyFill="1" applyBorder="1" applyAlignment="1">
      <alignment horizontal="center" vertical="center" wrapText="1"/>
    </xf>
    <xf numFmtId="4" fontId="20" fillId="0" borderId="1" xfId="30" applyFont="1" applyFill="1" applyBorder="1" applyAlignment="1" applyProtection="1">
      <alignment horizontal="center" vertical="center" wrapText="1"/>
      <protection locked="0"/>
    </xf>
    <xf numFmtId="4" fontId="20" fillId="0" borderId="1" xfId="30" applyFont="1" applyFill="1" applyBorder="1" applyAlignment="1" applyProtection="1">
      <alignment horizontal="right" vertical="center" wrapText="1"/>
      <protection locked="0"/>
    </xf>
    <xf numFmtId="49" fontId="23" fillId="17" borderId="13" xfId="16" applyNumberFormat="1" applyFont="1" applyFill="1" applyBorder="1" applyAlignment="1" applyProtection="1">
      <alignment horizontal="left" vertical="center" wrapText="1"/>
      <protection hidden="1"/>
    </xf>
    <xf numFmtId="4" fontId="20" fillId="0" borderId="1" xfId="11" applyFont="1" applyFill="1" applyBorder="1" applyAlignment="1" applyProtection="1">
      <alignment horizontal="center" vertical="center" wrapText="1"/>
      <protection locked="0"/>
    </xf>
    <xf numFmtId="49" fontId="78" fillId="14" borderId="13" xfId="16" applyNumberFormat="1" applyFont="1" applyFill="1" applyBorder="1" applyAlignment="1" applyProtection="1">
      <alignment horizontal="center" vertical="center" wrapText="1"/>
      <protection hidden="1"/>
    </xf>
    <xf numFmtId="167" fontId="20" fillId="0" borderId="1" xfId="26" applyNumberFormat="1" applyFont="1" applyFill="1" applyBorder="1" applyAlignment="1">
      <alignment horizontal="center" vertical="center" wrapText="1"/>
      <protection locked="0"/>
    </xf>
    <xf numFmtId="167" fontId="20" fillId="0" borderId="1" xfId="26" applyNumberFormat="1" applyFont="1" applyFill="1" applyBorder="1" applyAlignment="1" applyProtection="1">
      <alignment horizontal="center" vertical="center" wrapText="1"/>
      <protection locked="0"/>
    </xf>
    <xf numFmtId="4" fontId="20" fillId="0" borderId="1" xfId="26" applyNumberFormat="1" applyFont="1" applyFill="1" applyBorder="1" applyAlignment="1" applyProtection="1">
      <alignment vertical="center" wrapText="1"/>
      <protection locked="0"/>
    </xf>
    <xf numFmtId="0" fontId="24" fillId="14" borderId="3" xfId="0" applyFont="1" applyFill="1" applyBorder="1" applyAlignment="1">
      <alignment vertical="center" wrapText="1"/>
    </xf>
    <xf numFmtId="4" fontId="42" fillId="17" borderId="10" xfId="6" applyNumberFormat="1" applyFont="1" applyFill="1" applyBorder="1" applyAlignment="1" applyProtection="1">
      <alignment vertical="center" wrapText="1"/>
      <protection hidden="1"/>
    </xf>
    <xf numFmtId="4" fontId="46" fillId="14" borderId="12" xfId="6" applyNumberFormat="1" applyFont="1" applyFill="1" applyBorder="1" applyAlignment="1" applyProtection="1">
      <alignment vertical="center" wrapText="1"/>
      <protection hidden="1"/>
    </xf>
    <xf numFmtId="4" fontId="46" fillId="14" borderId="9" xfId="6" applyNumberFormat="1" applyFont="1" applyFill="1" applyBorder="1" applyAlignment="1" applyProtection="1">
      <alignment vertical="center" wrapText="1"/>
      <protection hidden="1"/>
    </xf>
    <xf numFmtId="4" fontId="46" fillId="21" borderId="3" xfId="6" applyNumberFormat="1" applyFont="1" applyFill="1" applyBorder="1" applyAlignment="1" applyProtection="1">
      <alignment vertical="center" wrapText="1"/>
      <protection hidden="1"/>
    </xf>
    <xf numFmtId="0" fontId="52" fillId="14" borderId="10" xfId="0" applyFont="1" applyFill="1" applyBorder="1" applyAlignment="1">
      <alignment horizontal="center" vertical="center" wrapText="1"/>
    </xf>
    <xf numFmtId="4" fontId="46" fillId="0" borderId="0" xfId="15" applyNumberFormat="1" applyFont="1" applyBorder="1" applyAlignment="1" applyProtection="1">
      <alignment horizontal="right" vertical="center" wrapText="1"/>
      <protection locked="0"/>
    </xf>
    <xf numFmtId="0" fontId="46" fillId="0" borderId="0" xfId="15" applyFont="1" applyBorder="1" applyAlignment="1" applyProtection="1">
      <alignment vertical="center" wrapText="1"/>
    </xf>
    <xf numFmtId="49" fontId="46" fillId="17" borderId="2" xfId="16" applyNumberFormat="1" applyFont="1" applyFill="1" applyBorder="1" applyAlignment="1" applyProtection="1">
      <alignment horizontal="center" vertical="center" wrapText="1"/>
      <protection hidden="1"/>
    </xf>
    <xf numFmtId="49" fontId="46" fillId="17" borderId="2" xfId="6" applyNumberFormat="1" applyFont="1" applyFill="1" applyBorder="1" applyAlignment="1" applyProtection="1">
      <alignment horizontal="center" vertical="center" wrapText="1"/>
      <protection hidden="1"/>
    </xf>
    <xf numFmtId="0" fontId="46" fillId="17" borderId="2" xfId="0" applyFont="1" applyFill="1" applyBorder="1" applyAlignment="1" applyProtection="1">
      <alignment horizontal="center" vertical="center" wrapText="1"/>
      <protection hidden="1"/>
    </xf>
    <xf numFmtId="49" fontId="46" fillId="17" borderId="2" xfId="16" applyNumberFormat="1" applyFont="1" applyFill="1" applyBorder="1" applyAlignment="1" applyProtection="1">
      <alignment horizontal="center" vertical="center" wrapText="1"/>
    </xf>
    <xf numFmtId="10" fontId="23" fillId="17" borderId="1" xfId="10" applyNumberFormat="1" applyFont="1" applyFill="1" applyBorder="1" applyAlignment="1" applyProtection="1">
      <alignment horizontal="center" vertical="center"/>
      <protection hidden="1"/>
    </xf>
    <xf numFmtId="49" fontId="5" fillId="14" borderId="9" xfId="6" applyNumberFormat="1" applyFont="1" applyFill="1" applyBorder="1" applyAlignment="1" applyProtection="1">
      <alignment horizontal="center" vertical="center"/>
      <protection hidden="1"/>
    </xf>
    <xf numFmtId="0" fontId="24" fillId="14" borderId="0" xfId="0" applyFont="1" applyFill="1" applyBorder="1" applyAlignment="1">
      <alignment vertical="center"/>
    </xf>
    <xf numFmtId="4" fontId="20" fillId="0" borderId="9" xfId="6" applyNumberFormat="1" applyFont="1" applyFill="1" applyBorder="1" applyAlignment="1" applyProtection="1">
      <alignment horizontal="right" vertical="center"/>
      <protection locked="0"/>
    </xf>
    <xf numFmtId="49" fontId="29" fillId="17" borderId="1" xfId="6" applyNumberFormat="1" applyFont="1" applyFill="1" applyBorder="1" applyAlignment="1" applyProtection="1">
      <alignment horizontal="left" vertical="center"/>
      <protection hidden="1"/>
    </xf>
    <xf numFmtId="0" fontId="65" fillId="23" borderId="1" xfId="0" applyFont="1" applyFill="1" applyBorder="1" applyAlignment="1">
      <alignment horizontal="center" vertical="center" wrapText="1"/>
    </xf>
    <xf numFmtId="0" fontId="6" fillId="23" borderId="1" xfId="0" applyFont="1" applyFill="1" applyBorder="1" applyAlignment="1">
      <alignment horizontal="right" vertical="top" wrapText="1"/>
    </xf>
    <xf numFmtId="49" fontId="20" fillId="14" borderId="8" xfId="6" applyNumberFormat="1" applyFont="1" applyFill="1" applyBorder="1" applyAlignment="1" applyProtection="1">
      <alignment horizontal="center" vertical="center" wrapText="1"/>
      <protection hidden="1"/>
    </xf>
    <xf numFmtId="49" fontId="42" fillId="17" borderId="4" xfId="6" applyNumberFormat="1" applyFont="1" applyFill="1" applyBorder="1" applyAlignment="1" applyProtection="1">
      <alignment vertical="center" wrapText="1"/>
      <protection hidden="1"/>
    </xf>
    <xf numFmtId="49" fontId="20" fillId="14" borderId="4" xfId="15" applyNumberFormat="1" applyFont="1" applyFill="1" applyBorder="1" applyAlignment="1" applyProtection="1">
      <alignment horizontal="center" vertical="center" wrapText="1"/>
      <protection hidden="1"/>
    </xf>
    <xf numFmtId="49" fontId="42" fillId="17" borderId="4" xfId="16" applyNumberFormat="1" applyFont="1" applyFill="1" applyBorder="1" applyAlignment="1" applyProtection="1">
      <alignment vertical="center" wrapText="1"/>
      <protection hidden="1"/>
    </xf>
    <xf numFmtId="49" fontId="20" fillId="14" borderId="0" xfId="0" applyNumberFormat="1" applyFont="1" applyFill="1" applyBorder="1" applyAlignment="1" applyProtection="1">
      <alignment horizontal="center" vertical="center" wrapText="1"/>
      <protection hidden="1"/>
    </xf>
    <xf numFmtId="0" fontId="42" fillId="17" borderId="4" xfId="0" applyFont="1" applyFill="1" applyBorder="1" applyAlignment="1" applyProtection="1">
      <alignment vertical="center" wrapText="1"/>
      <protection hidden="1"/>
    </xf>
    <xf numFmtId="49" fontId="20" fillId="14" borderId="6" xfId="6" applyNumberFormat="1" applyFont="1" applyFill="1" applyBorder="1" applyAlignment="1" applyProtection="1">
      <alignment horizontal="center" vertical="center" wrapText="1"/>
      <protection hidden="1"/>
    </xf>
    <xf numFmtId="4" fontId="20" fillId="14" borderId="4" xfId="30" applyFont="1" applyFill="1" applyBorder="1" applyAlignment="1" applyProtection="1">
      <alignment horizontal="center" vertical="center" wrapText="1"/>
      <protection hidden="1"/>
    </xf>
    <xf numFmtId="49" fontId="20" fillId="14" borderId="3" xfId="6" applyNumberFormat="1" applyFont="1" applyFill="1" applyBorder="1" applyAlignment="1" applyProtection="1">
      <alignment horizontal="center" vertical="center" wrapText="1"/>
      <protection hidden="1"/>
    </xf>
    <xf numFmtId="49" fontId="24" fillId="22" borderId="1" xfId="5" applyNumberFormat="1" applyFont="1" applyFill="1" applyBorder="1" applyAlignment="1" applyProtection="1">
      <alignment vertical="center" wrapText="1"/>
      <protection locked="0"/>
    </xf>
    <xf numFmtId="4" fontId="47" fillId="24" borderId="4" xfId="17" applyNumberFormat="1" applyFont="1" applyFill="1" applyBorder="1" applyAlignment="1" applyProtection="1">
      <alignment vertical="center" wrapText="1"/>
      <protection hidden="1"/>
    </xf>
    <xf numFmtId="4" fontId="20" fillId="24" borderId="4" xfId="17" applyNumberFormat="1" applyFont="1" applyFill="1" applyBorder="1" applyAlignment="1" applyProtection="1">
      <alignment vertical="center" wrapText="1"/>
      <protection hidden="1"/>
    </xf>
    <xf numFmtId="4" fontId="20" fillId="17" borderId="8" xfId="15" applyNumberFormat="1" applyFont="1" applyFill="1" applyBorder="1" applyAlignment="1" applyProtection="1">
      <alignment vertical="center" wrapText="1"/>
      <protection hidden="1"/>
    </xf>
    <xf numFmtId="4" fontId="20" fillId="17" borderId="6" xfId="15" applyNumberFormat="1" applyFont="1" applyFill="1" applyBorder="1" applyAlignment="1" applyProtection="1">
      <alignment vertical="center" wrapText="1"/>
      <protection hidden="1"/>
    </xf>
    <xf numFmtId="4" fontId="20" fillId="17" borderId="7" xfId="15" applyNumberFormat="1" applyFont="1" applyFill="1" applyBorder="1" applyAlignment="1" applyProtection="1">
      <alignment vertical="center" wrapText="1"/>
      <protection hidden="1"/>
    </xf>
    <xf numFmtId="9" fontId="20" fillId="14" borderId="9" xfId="2" applyFont="1" applyFill="1" applyBorder="1" applyAlignment="1" applyProtection="1">
      <alignment vertical="center" wrapText="1"/>
    </xf>
    <xf numFmtId="49" fontId="23" fillId="14" borderId="14" xfId="16" applyNumberFormat="1" applyFont="1" applyFill="1" applyBorder="1" applyAlignment="1" applyProtection="1">
      <alignment horizontal="right" vertical="center" wrapText="1"/>
    </xf>
    <xf numFmtId="0" fontId="20" fillId="14" borderId="0" xfId="15" applyFont="1" applyFill="1" applyBorder="1" applyAlignment="1" applyProtection="1">
      <alignment horizontal="right" vertical="center" wrapText="1"/>
    </xf>
    <xf numFmtId="0" fontId="20" fillId="14" borderId="0" xfId="15" applyFont="1" applyFill="1" applyBorder="1" applyAlignment="1" applyProtection="1">
      <alignment vertical="center" wrapText="1"/>
    </xf>
    <xf numFmtId="4" fontId="20" fillId="0" borderId="9" xfId="11" applyFont="1" applyFill="1" applyBorder="1" applyAlignment="1" applyProtection="1">
      <alignment vertical="center" wrapText="1"/>
      <protection locked="0"/>
    </xf>
    <xf numFmtId="4" fontId="23" fillId="21" borderId="15" xfId="15" applyNumberFormat="1" applyFont="1" applyFill="1" applyBorder="1" applyAlignment="1" applyProtection="1">
      <alignment vertical="center" wrapText="1"/>
      <protection hidden="1"/>
    </xf>
    <xf numFmtId="4" fontId="64" fillId="14" borderId="2" xfId="6" applyNumberFormat="1" applyFont="1" applyFill="1" applyBorder="1" applyAlignment="1" applyProtection="1">
      <alignment vertical="center" wrapText="1" shrinkToFit="1"/>
      <protection hidden="1"/>
    </xf>
    <xf numFmtId="4" fontId="64" fillId="14" borderId="2" xfId="6" applyNumberFormat="1" applyFont="1" applyFill="1" applyBorder="1" applyAlignment="1" applyProtection="1">
      <alignment vertical="center" wrapText="1"/>
      <protection hidden="1"/>
    </xf>
    <xf numFmtId="4" fontId="26" fillId="0" borderId="0" xfId="10" applyNumberFormat="1" applyFont="1" applyFill="1" applyBorder="1" applyAlignment="1" applyProtection="1">
      <alignment horizontal="right" vertical="center" wrapText="1"/>
      <protection locked="0"/>
    </xf>
    <xf numFmtId="4" fontId="20" fillId="0" borderId="0" xfId="10" applyNumberFormat="1" applyFont="1" applyFill="1" applyBorder="1" applyAlignment="1" applyProtection="1">
      <alignment horizontal="right" vertical="center" wrapText="1"/>
      <protection locked="0"/>
    </xf>
    <xf numFmtId="4" fontId="23" fillId="0" borderId="0" xfId="10" applyNumberFormat="1" applyFont="1" applyFill="1" applyBorder="1" applyAlignment="1" applyProtection="1">
      <alignment horizontal="right" vertical="center" wrapText="1"/>
      <protection locked="0"/>
    </xf>
    <xf numFmtId="4" fontId="20" fillId="0" borderId="0" xfId="15" applyNumberFormat="1" applyFont="1" applyFill="1" applyBorder="1" applyAlignment="1" applyProtection="1">
      <alignment vertical="center" wrapText="1"/>
    </xf>
    <xf numFmtId="4" fontId="84" fillId="14" borderId="1" xfId="15" applyNumberFormat="1" applyFont="1" applyFill="1" applyBorder="1" applyAlignment="1" applyProtection="1">
      <alignment horizontal="right" vertical="center" wrapText="1"/>
      <protection hidden="1"/>
    </xf>
    <xf numFmtId="0" fontId="84" fillId="14" borderId="11" xfId="0" applyFont="1" applyFill="1" applyBorder="1" applyAlignment="1">
      <alignment horizontal="center" vertical="center" wrapText="1"/>
    </xf>
    <xf numFmtId="4" fontId="84" fillId="0" borderId="0" xfId="15" applyNumberFormat="1" applyFont="1" applyFill="1" applyBorder="1" applyAlignment="1" applyProtection="1">
      <alignment horizontal="right" vertical="center" wrapText="1"/>
      <protection locked="0"/>
    </xf>
    <xf numFmtId="0" fontId="84" fillId="0" borderId="0" xfId="15" applyFont="1" applyFill="1" applyBorder="1" applyAlignment="1" applyProtection="1">
      <alignment vertical="center" wrapText="1"/>
    </xf>
    <xf numFmtId="49" fontId="20" fillId="21" borderId="2" xfId="6" applyNumberFormat="1" applyFont="1" applyFill="1" applyBorder="1" applyAlignment="1" applyProtection="1">
      <alignment horizontal="center" vertical="center" wrapText="1"/>
      <protection hidden="1"/>
    </xf>
    <xf numFmtId="49" fontId="20" fillId="21" borderId="13" xfId="6" applyNumberFormat="1" applyFont="1" applyFill="1" applyBorder="1" applyAlignment="1" applyProtection="1">
      <alignment horizontal="center" vertical="center" wrapText="1"/>
      <protection hidden="1"/>
    </xf>
    <xf numFmtId="0" fontId="20" fillId="0" borderId="5" xfId="0" applyFont="1" applyBorder="1" applyAlignment="1">
      <alignment vertical="center" wrapText="1"/>
    </xf>
    <xf numFmtId="4" fontId="20" fillId="0" borderId="1" xfId="15" applyNumberFormat="1" applyFont="1" applyFill="1" applyBorder="1" applyAlignment="1" applyProtection="1">
      <alignment vertical="center" wrapText="1"/>
      <protection locked="0"/>
    </xf>
    <xf numFmtId="4" fontId="20" fillId="0" borderId="15" xfId="15" applyNumberFormat="1" applyFont="1" applyBorder="1" applyAlignment="1" applyProtection="1">
      <alignment vertical="center" wrapText="1"/>
    </xf>
    <xf numFmtId="4" fontId="23" fillId="21" borderId="1" xfId="15" applyNumberFormat="1" applyFont="1" applyFill="1" applyBorder="1" applyAlignment="1" applyProtection="1">
      <alignment vertical="center" wrapText="1"/>
      <protection hidden="1"/>
    </xf>
    <xf numFmtId="0" fontId="65" fillId="23" borderId="1" xfId="0" applyFont="1" applyFill="1" applyBorder="1" applyAlignment="1">
      <alignment horizontal="center" vertical="top" wrapText="1"/>
    </xf>
    <xf numFmtId="49" fontId="20" fillId="14" borderId="2" xfId="15" applyNumberFormat="1" applyFont="1" applyFill="1" applyBorder="1" applyAlignment="1" applyProtection="1">
      <alignment horizontal="center" vertical="center" wrapText="1"/>
      <protection hidden="1"/>
    </xf>
    <xf numFmtId="4" fontId="20" fillId="4" borderId="9" xfId="6" applyNumberFormat="1" applyFont="1" applyFill="1" applyBorder="1" applyAlignment="1" applyProtection="1">
      <alignment vertical="center" wrapText="1"/>
      <protection locked="0"/>
    </xf>
    <xf numFmtId="4" fontId="20" fillId="15" borderId="12" xfId="28" applyFont="1" applyFill="1" applyBorder="1" applyAlignment="1" applyProtection="1">
      <alignment vertical="center" wrapText="1"/>
      <protection locked="0"/>
    </xf>
    <xf numFmtId="4" fontId="20" fillId="17" borderId="11" xfId="6" applyNumberFormat="1" applyFont="1" applyFill="1" applyBorder="1" applyAlignment="1" applyProtection="1">
      <alignment vertical="center" wrapText="1"/>
      <protection hidden="1"/>
    </xf>
    <xf numFmtId="4" fontId="20" fillId="6" borderId="11" xfId="6" applyNumberFormat="1" applyFont="1" applyFill="1" applyBorder="1" applyAlignment="1" applyProtection="1">
      <alignment vertical="center" wrapText="1"/>
      <protection locked="0"/>
    </xf>
    <xf numFmtId="4" fontId="20" fillId="15" borderId="13" xfId="28" applyFont="1" applyFill="1" applyBorder="1" applyAlignment="1" applyProtection="1">
      <alignment vertical="center" wrapText="1"/>
      <protection locked="0"/>
    </xf>
    <xf numFmtId="4" fontId="64" fillId="14" borderId="3" xfId="6" applyNumberFormat="1" applyFont="1" applyFill="1" applyBorder="1" applyAlignment="1" applyProtection="1">
      <alignment vertical="center" wrapText="1" shrinkToFit="1"/>
      <protection hidden="1"/>
    </xf>
    <xf numFmtId="4" fontId="64" fillId="14" borderId="4" xfId="6" applyNumberFormat="1" applyFont="1" applyFill="1" applyBorder="1" applyAlignment="1" applyProtection="1">
      <alignment vertical="center" wrapText="1" shrinkToFit="1"/>
      <protection hidden="1"/>
    </xf>
    <xf numFmtId="49" fontId="82" fillId="14" borderId="2" xfId="15" applyNumberFormat="1" applyFont="1" applyFill="1" applyBorder="1" applyAlignment="1" applyProtection="1">
      <alignment horizontal="center" vertical="center" wrapText="1"/>
      <protection hidden="1"/>
    </xf>
    <xf numFmtId="4" fontId="20" fillId="17" borderId="11" xfId="6" applyNumberFormat="1" applyFont="1" applyFill="1" applyBorder="1" applyAlignment="1" applyProtection="1">
      <alignment horizontal="right" vertical="center" wrapText="1"/>
      <protection hidden="1"/>
    </xf>
    <xf numFmtId="4" fontId="20" fillId="6" borderId="11" xfId="6" applyNumberFormat="1" applyFont="1" applyFill="1" applyBorder="1" applyAlignment="1" applyProtection="1">
      <alignment horizontal="right" vertical="center" wrapText="1"/>
      <protection locked="0"/>
    </xf>
    <xf numFmtId="4" fontId="64" fillId="14" borderId="3" xfId="6" applyNumberFormat="1" applyFont="1" applyFill="1" applyBorder="1" applyAlignment="1" applyProtection="1">
      <alignment vertical="center" wrapText="1"/>
      <protection hidden="1"/>
    </xf>
    <xf numFmtId="4" fontId="64" fillId="14" borderId="4" xfId="6" applyNumberFormat="1" applyFont="1" applyFill="1" applyBorder="1" applyAlignment="1" applyProtection="1">
      <alignment vertical="center" wrapText="1"/>
      <protection hidden="1"/>
    </xf>
    <xf numFmtId="3" fontId="64" fillId="14" borderId="3" xfId="6" applyNumberFormat="1" applyFont="1" applyFill="1" applyBorder="1" applyAlignment="1" applyProtection="1">
      <alignment vertical="center" wrapText="1" shrinkToFit="1"/>
      <protection hidden="1"/>
    </xf>
    <xf numFmtId="3" fontId="64" fillId="0" borderId="3" xfId="6" applyNumberFormat="1" applyFont="1" applyFill="1" applyBorder="1" applyAlignment="1" applyProtection="1">
      <alignment vertical="center" wrapText="1" shrinkToFit="1"/>
      <protection hidden="1"/>
    </xf>
    <xf numFmtId="3" fontId="64" fillId="14" borderId="4" xfId="6" applyNumberFormat="1" applyFont="1" applyFill="1" applyBorder="1" applyAlignment="1" applyProtection="1">
      <alignment vertical="center" wrapText="1" shrinkToFit="1"/>
      <protection hidden="1"/>
    </xf>
    <xf numFmtId="3" fontId="20" fillId="14" borderId="10" xfId="26" applyNumberFormat="1" applyFont="1" applyFill="1" applyBorder="1" applyAlignment="1" applyProtection="1">
      <alignment horizontal="center" vertical="center" wrapText="1"/>
      <protection locked="0"/>
    </xf>
    <xf numFmtId="3" fontId="20" fillId="14" borderId="11" xfId="26" applyNumberFormat="1" applyFont="1" applyFill="1" applyBorder="1" applyAlignment="1" applyProtection="1">
      <alignment horizontal="center" vertical="center" wrapText="1"/>
      <protection locked="0"/>
    </xf>
    <xf numFmtId="4" fontId="20" fillId="4" borderId="4" xfId="6" applyNumberFormat="1" applyFont="1" applyFill="1" applyBorder="1" applyAlignment="1" applyProtection="1">
      <alignment horizontal="right" vertical="center" wrapText="1"/>
      <protection locked="0"/>
    </xf>
    <xf numFmtId="164" fontId="20" fillId="14" borderId="5" xfId="15" applyNumberFormat="1" applyFont="1" applyFill="1" applyBorder="1" applyAlignment="1" applyProtection="1">
      <alignment horizontal="center" vertical="center" wrapText="1"/>
    </xf>
    <xf numFmtId="49" fontId="20" fillId="14" borderId="1" xfId="6" applyNumberFormat="1" applyFont="1" applyFill="1" applyBorder="1" applyAlignment="1" applyProtection="1">
      <alignment horizontal="center" vertical="center"/>
      <protection hidden="1"/>
    </xf>
    <xf numFmtId="4" fontId="20" fillId="14" borderId="1" xfId="34" applyNumberFormat="1" applyFont="1" applyFill="1" applyBorder="1" applyAlignment="1" applyProtection="1">
      <alignment horizontal="center" vertical="center"/>
      <protection hidden="1"/>
    </xf>
    <xf numFmtId="4" fontId="20" fillId="14" borderId="1" xfId="35" applyFont="1" applyFill="1" applyBorder="1" applyAlignment="1" applyProtection="1">
      <alignment horizontal="center" vertical="center"/>
      <protection hidden="1"/>
    </xf>
    <xf numFmtId="49" fontId="20" fillId="14" borderId="1" xfId="34" applyNumberFormat="1" applyFont="1" applyFill="1" applyBorder="1" applyAlignment="1" applyProtection="1">
      <alignment horizontal="center" vertical="center"/>
      <protection hidden="1"/>
    </xf>
    <xf numFmtId="3" fontId="23" fillId="14" borderId="1" xfId="20" applyNumberFormat="1" applyFont="1" applyFill="1" applyBorder="1" applyAlignment="1" applyProtection="1">
      <alignment horizontal="center" vertical="center"/>
      <protection hidden="1"/>
    </xf>
    <xf numFmtId="4" fontId="42" fillId="17" borderId="1" xfId="34" applyNumberFormat="1" applyFont="1" applyFill="1" applyBorder="1" applyAlignment="1" applyProtection="1">
      <alignment vertical="center"/>
    </xf>
    <xf numFmtId="2" fontId="47" fillId="14" borderId="1" xfId="6" applyNumberFormat="1" applyFont="1" applyFill="1" applyBorder="1" applyAlignment="1" applyProtection="1">
      <alignment vertical="center"/>
      <protection hidden="1"/>
    </xf>
    <xf numFmtId="0" fontId="47" fillId="14" borderId="1" xfId="34" applyFont="1" applyFill="1" applyBorder="1" applyAlignment="1" applyProtection="1">
      <alignment vertical="center"/>
    </xf>
    <xf numFmtId="49" fontId="6" fillId="14" borderId="6" xfId="15" applyNumberFormat="1" applyFont="1" applyFill="1" applyBorder="1" applyAlignment="1" applyProtection="1">
      <alignment horizontal="left" vertical="center" wrapText="1"/>
    </xf>
    <xf numFmtId="49" fontId="25" fillId="14" borderId="1" xfId="15" applyNumberFormat="1" applyFont="1" applyFill="1" applyBorder="1" applyAlignment="1" applyProtection="1">
      <alignment vertical="center" wrapText="1"/>
      <protection locked="0"/>
    </xf>
    <xf numFmtId="10" fontId="6" fillId="15" borderId="1" xfId="38" applyFont="1" applyFill="1" applyBorder="1" applyAlignment="1" applyProtection="1">
      <alignment horizontal="center" vertical="center" wrapText="1"/>
      <protection locked="0"/>
    </xf>
    <xf numFmtId="1" fontId="6" fillId="0" borderId="1" xfId="15" applyNumberFormat="1" applyFont="1" applyFill="1" applyBorder="1" applyAlignment="1" applyProtection="1">
      <alignment horizontal="center" vertical="center" wrapText="1"/>
      <protection locked="0"/>
    </xf>
    <xf numFmtId="4" fontId="6" fillId="0" borderId="1" xfId="15" applyNumberFormat="1" applyFont="1" applyFill="1" applyBorder="1" applyAlignment="1" applyProtection="1">
      <alignment horizontal="right" vertical="center" wrapText="1"/>
      <protection locked="0"/>
    </xf>
    <xf numFmtId="4" fontId="6" fillId="17" borderId="1" xfId="15" applyNumberFormat="1" applyFont="1" applyFill="1" applyBorder="1" applyAlignment="1" applyProtection="1">
      <alignment vertical="center" wrapText="1"/>
      <protection hidden="1"/>
    </xf>
    <xf numFmtId="4" fontId="30" fillId="17" borderId="1" xfId="15" applyNumberFormat="1" applyFont="1" applyFill="1" applyBorder="1" applyAlignment="1" applyProtection="1">
      <alignment vertical="center" wrapText="1"/>
      <protection hidden="1"/>
    </xf>
    <xf numFmtId="49" fontId="6" fillId="14" borderId="9" xfId="15" applyNumberFormat="1" applyFont="1" applyFill="1" applyBorder="1" applyAlignment="1" applyProtection="1">
      <alignment vertical="center" wrapText="1"/>
      <protection locked="0"/>
    </xf>
    <xf numFmtId="9" fontId="6" fillId="0" borderId="9" xfId="15" applyNumberFormat="1" applyFont="1" applyFill="1" applyBorder="1" applyAlignment="1" applyProtection="1">
      <alignment horizontal="center" vertical="center" wrapText="1"/>
      <protection locked="0"/>
    </xf>
    <xf numFmtId="1" fontId="6" fillId="0" borderId="6" xfId="15" applyNumberFormat="1" applyFont="1" applyFill="1" applyBorder="1" applyAlignment="1" applyProtection="1">
      <alignment horizontal="center" vertical="center" wrapText="1"/>
      <protection locked="0"/>
    </xf>
    <xf numFmtId="4" fontId="6" fillId="0" borderId="6" xfId="15" applyNumberFormat="1" applyFont="1" applyFill="1" applyBorder="1" applyAlignment="1" applyProtection="1">
      <alignment horizontal="right" vertical="center" wrapText="1"/>
      <protection locked="0"/>
    </xf>
    <xf numFmtId="4" fontId="6" fillId="17" borderId="9" xfId="15" applyNumberFormat="1" applyFont="1" applyFill="1" applyBorder="1" applyAlignment="1" applyProtection="1">
      <alignment vertical="center" wrapText="1"/>
      <protection hidden="1"/>
    </xf>
    <xf numFmtId="49" fontId="6" fillId="14" borderId="1" xfId="15" applyNumberFormat="1" applyFont="1" applyFill="1" applyBorder="1" applyAlignment="1" applyProtection="1">
      <alignment vertical="center" wrapText="1"/>
      <protection locked="0"/>
    </xf>
    <xf numFmtId="9" fontId="6" fillId="0" borderId="1" xfId="15" applyNumberFormat="1" applyFont="1" applyFill="1" applyBorder="1" applyAlignment="1" applyProtection="1">
      <alignment horizontal="center" vertical="center" wrapText="1"/>
      <protection locked="0"/>
    </xf>
    <xf numFmtId="4" fontId="6" fillId="0" borderId="4" xfId="15" applyNumberFormat="1" applyFont="1" applyFill="1" applyBorder="1" applyAlignment="1" applyProtection="1">
      <alignment horizontal="right" vertical="center" wrapText="1"/>
      <protection locked="0"/>
    </xf>
    <xf numFmtId="49" fontId="6" fillId="14" borderId="14" xfId="15" applyNumberFormat="1" applyFont="1" applyFill="1" applyBorder="1" applyAlignment="1" applyProtection="1">
      <alignment vertical="center" wrapText="1"/>
      <protection locked="0"/>
    </xf>
    <xf numFmtId="3" fontId="6" fillId="14" borderId="1" xfId="15" applyNumberFormat="1" applyFont="1" applyFill="1" applyBorder="1" applyAlignment="1" applyProtection="1">
      <alignment horizontal="center" vertical="center" wrapText="1"/>
      <protection hidden="1"/>
    </xf>
    <xf numFmtId="49" fontId="6" fillId="14" borderId="12" xfId="15" applyNumberFormat="1" applyFont="1" applyFill="1" applyBorder="1" applyAlignment="1" applyProtection="1">
      <alignment vertical="center" wrapText="1"/>
      <protection locked="0"/>
    </xf>
    <xf numFmtId="49" fontId="6" fillId="14" borderId="13" xfId="15" applyNumberFormat="1" applyFont="1" applyFill="1" applyBorder="1" applyAlignment="1" applyProtection="1">
      <alignment vertical="center" wrapText="1"/>
      <protection locked="0"/>
    </xf>
    <xf numFmtId="49" fontId="6" fillId="14" borderId="2" xfId="15" applyNumberFormat="1" applyFont="1" applyFill="1" applyBorder="1" applyAlignment="1" applyProtection="1">
      <alignment horizontal="left" vertical="center" wrapText="1"/>
      <protection locked="0"/>
    </xf>
    <xf numFmtId="49" fontId="6" fillId="14" borderId="2" xfId="15" applyNumberFormat="1" applyFont="1" applyFill="1" applyBorder="1" applyAlignment="1" applyProtection="1">
      <alignment vertical="center" wrapText="1"/>
      <protection locked="0"/>
    </xf>
    <xf numFmtId="1" fontId="6" fillId="0" borderId="4" xfId="37" applyNumberFormat="1" applyFont="1" applyFill="1" applyBorder="1" applyAlignment="1" applyProtection="1">
      <alignment horizontal="center" vertical="center" wrapText="1"/>
      <protection locked="0"/>
    </xf>
    <xf numFmtId="1" fontId="6" fillId="0" borderId="2" xfId="39" applyFont="1" applyFill="1" applyBorder="1" applyAlignment="1" applyProtection="1">
      <alignment vertical="center" wrapText="1"/>
    </xf>
    <xf numFmtId="4" fontId="6" fillId="0" borderId="1" xfId="39" applyNumberFormat="1" applyFont="1" applyFill="1" applyBorder="1" applyAlignment="1" applyProtection="1">
      <alignment vertical="center" wrapText="1"/>
    </xf>
    <xf numFmtId="4" fontId="6" fillId="0" borderId="1" xfId="39" applyNumberFormat="1" applyFont="1" applyFill="1" applyBorder="1" applyAlignment="1" applyProtection="1">
      <alignment horizontal="center" vertical="center" wrapText="1"/>
      <protection locked="0"/>
    </xf>
    <xf numFmtId="1" fontId="6" fillId="0" borderId="12" xfId="37" applyNumberFormat="1" applyFont="1" applyFill="1" applyBorder="1" applyAlignment="1" applyProtection="1">
      <alignment horizontal="center" vertical="center" wrapText="1"/>
      <protection locked="0"/>
    </xf>
    <xf numFmtId="4" fontId="5" fillId="0" borderId="1" xfId="15" applyNumberFormat="1" applyFont="1" applyFill="1" applyBorder="1" applyAlignment="1" applyProtection="1">
      <alignment horizontal="center" vertical="center" wrapText="1"/>
      <protection locked="0"/>
    </xf>
    <xf numFmtId="4" fontId="6" fillId="0" borderId="1" xfId="15" applyNumberFormat="1" applyFont="1" applyFill="1" applyBorder="1" applyAlignment="1" applyProtection="1">
      <alignment horizontal="center" vertical="center" wrapText="1"/>
      <protection locked="0"/>
    </xf>
    <xf numFmtId="170" fontId="34" fillId="17" borderId="1" xfId="1" applyNumberFormat="1" applyFont="1" applyFill="1" applyBorder="1" applyAlignment="1" applyProtection="1">
      <alignment vertical="center" wrapText="1"/>
      <protection hidden="1"/>
    </xf>
    <xf numFmtId="0" fontId="5" fillId="0" borderId="0" xfId="15" applyFont="1" applyAlignment="1" applyProtection="1">
      <alignment vertical="center" wrapText="1"/>
    </xf>
    <xf numFmtId="170" fontId="20" fillId="0" borderId="0" xfId="15" applyNumberFormat="1" applyFont="1" applyAlignment="1" applyProtection="1">
      <alignment vertical="center" wrapText="1"/>
    </xf>
    <xf numFmtId="38" fontId="5" fillId="14" borderId="9" xfId="37" applyFont="1" applyFill="1" applyBorder="1" applyAlignment="1" applyProtection="1">
      <alignment horizontal="center" vertical="center" wrapText="1"/>
      <protection hidden="1"/>
    </xf>
    <xf numFmtId="1" fontId="5" fillId="14" borderId="9" xfId="15" applyNumberFormat="1" applyFont="1" applyFill="1" applyBorder="1" applyAlignment="1" applyProtection="1">
      <alignment horizontal="center" vertical="center" wrapText="1"/>
      <protection hidden="1"/>
    </xf>
    <xf numFmtId="49" fontId="42" fillId="14" borderId="1" xfId="15" applyNumberFormat="1" applyFont="1" applyFill="1" applyBorder="1" applyAlignment="1" applyProtection="1">
      <alignment horizontal="left" vertical="center" wrapText="1"/>
      <protection hidden="1"/>
    </xf>
    <xf numFmtId="49" fontId="30" fillId="14" borderId="1" xfId="15" applyNumberFormat="1" applyFont="1" applyFill="1" applyBorder="1" applyAlignment="1" applyProtection="1">
      <alignment horizontal="left" vertical="center" wrapText="1"/>
      <protection hidden="1"/>
    </xf>
    <xf numFmtId="49" fontId="6" fillId="14" borderId="6" xfId="15" applyNumberFormat="1" applyFont="1" applyFill="1" applyBorder="1" applyAlignment="1" applyProtection="1">
      <alignment horizontal="center" vertical="center" wrapText="1"/>
      <protection hidden="1"/>
    </xf>
    <xf numFmtId="49" fontId="6" fillId="14" borderId="9" xfId="15" applyNumberFormat="1" applyFont="1" applyFill="1" applyBorder="1" applyAlignment="1" applyProtection="1">
      <alignment horizontal="center" vertical="center" wrapText="1"/>
      <protection hidden="1"/>
    </xf>
    <xf numFmtId="49" fontId="6" fillId="14" borderId="1" xfId="15" applyNumberFormat="1" applyFont="1" applyFill="1" applyBorder="1" applyAlignment="1" applyProtection="1">
      <alignment horizontal="center" vertical="center" wrapText="1"/>
      <protection hidden="1"/>
    </xf>
    <xf numFmtId="49" fontId="6" fillId="19" borderId="9" xfId="15" applyNumberFormat="1" applyFont="1" applyFill="1" applyBorder="1" applyAlignment="1" applyProtection="1">
      <alignment horizontal="center" vertical="center" wrapText="1"/>
      <protection hidden="1"/>
    </xf>
    <xf numFmtId="49" fontId="6" fillId="19" borderId="1" xfId="15" applyNumberFormat="1" applyFont="1" applyFill="1" applyBorder="1" applyAlignment="1" applyProtection="1">
      <alignment horizontal="center" vertical="center" wrapText="1"/>
      <protection hidden="1"/>
    </xf>
    <xf numFmtId="1" fontId="6" fillId="14" borderId="12" xfId="37" applyNumberFormat="1" applyFont="1" applyFill="1" applyBorder="1" applyAlignment="1" applyProtection="1">
      <alignment horizontal="center" vertical="center" wrapText="1"/>
      <protection hidden="1"/>
    </xf>
    <xf numFmtId="49" fontId="6" fillId="14" borderId="1" xfId="15" applyNumberFormat="1" applyFont="1" applyFill="1" applyBorder="1" applyAlignment="1" applyProtection="1">
      <alignment horizontal="center" vertical="center" wrapText="1"/>
    </xf>
    <xf numFmtId="4" fontId="30" fillId="17" borderId="9" xfId="15" applyNumberFormat="1" applyFont="1" applyFill="1" applyBorder="1" applyAlignment="1" applyProtection="1">
      <alignment vertical="center" wrapText="1"/>
      <protection hidden="1"/>
    </xf>
    <xf numFmtId="170" fontId="42" fillId="17" borderId="1" xfId="1" applyNumberFormat="1" applyFont="1" applyFill="1" applyBorder="1" applyAlignment="1" applyProtection="1">
      <alignment vertical="center" wrapText="1"/>
      <protection hidden="1"/>
    </xf>
    <xf numFmtId="1" fontId="42" fillId="0" borderId="1" xfId="8" applyNumberFormat="1" applyFont="1" applyFill="1" applyBorder="1" applyAlignment="1" applyProtection="1">
      <alignment horizontal="center" wrapText="1"/>
      <protection locked="0"/>
    </xf>
    <xf numFmtId="14" fontId="29" fillId="0" borderId="1" xfId="7" applyNumberFormat="1" applyFont="1" applyFill="1" applyBorder="1" applyAlignment="1" applyProtection="1">
      <alignment horizontal="center" vertical="center"/>
      <protection locked="0"/>
    </xf>
    <xf numFmtId="1" fontId="42" fillId="0" borderId="1" xfId="7" applyNumberFormat="1" applyFont="1" applyFill="1" applyBorder="1" applyAlignment="1" applyProtection="1">
      <alignment horizontal="center" vertical="center"/>
      <protection locked="0"/>
    </xf>
    <xf numFmtId="49" fontId="5" fillId="0" borderId="1" xfId="15" applyNumberFormat="1" applyFont="1" applyFill="1" applyBorder="1" applyAlignment="1" applyProtection="1">
      <alignment horizontal="center" vertical="center" wrapText="1"/>
      <protection hidden="1"/>
    </xf>
    <xf numFmtId="0" fontId="20" fillId="14" borderId="5" xfId="0" applyFont="1" applyFill="1" applyBorder="1" applyAlignment="1">
      <alignment vertical="center"/>
    </xf>
    <xf numFmtId="0" fontId="20" fillId="14" borderId="6" xfId="0" applyFont="1" applyFill="1" applyBorder="1" applyAlignment="1">
      <alignment vertical="center"/>
    </xf>
    <xf numFmtId="0" fontId="20" fillId="14" borderId="7" xfId="0" applyFont="1" applyFill="1" applyBorder="1" applyAlignment="1">
      <alignment vertical="center"/>
    </xf>
    <xf numFmtId="0" fontId="20" fillId="14" borderId="15" xfId="0" applyFont="1" applyFill="1" applyBorder="1" applyAlignment="1">
      <alignment vertical="center"/>
    </xf>
    <xf numFmtId="0" fontId="20" fillId="14" borderId="8" xfId="0" applyFont="1" applyFill="1" applyBorder="1" applyAlignment="1">
      <alignment vertical="center"/>
    </xf>
    <xf numFmtId="0" fontId="5" fillId="14" borderId="8" xfId="31" applyFont="1" applyFill="1" applyBorder="1" applyAlignment="1" applyProtection="1">
      <alignment horizontal="center" vertical="center"/>
      <protection hidden="1"/>
    </xf>
    <xf numFmtId="0" fontId="5" fillId="14" borderId="11" xfId="31" applyFont="1" applyFill="1" applyBorder="1" applyAlignment="1" applyProtection="1">
      <alignment horizontal="center" vertical="center"/>
      <protection hidden="1"/>
    </xf>
    <xf numFmtId="4" fontId="42" fillId="17" borderId="1" xfId="0" applyNumberFormat="1" applyFont="1" applyFill="1" applyBorder="1" applyAlignment="1" applyProtection="1">
      <alignment vertical="center"/>
      <protection hidden="1"/>
    </xf>
    <xf numFmtId="4" fontId="46" fillId="14" borderId="4" xfId="31" applyNumberFormat="1" applyFont="1" applyFill="1" applyBorder="1" applyAlignment="1" applyProtection="1">
      <alignment horizontal="right" vertical="center"/>
      <protection hidden="1"/>
    </xf>
    <xf numFmtId="0" fontId="46" fillId="0" borderId="0" xfId="31" applyFont="1" applyAlignment="1">
      <alignment vertical="center"/>
    </xf>
    <xf numFmtId="0" fontId="20" fillId="14" borderId="13" xfId="15" applyFont="1" applyFill="1" applyBorder="1" applyAlignment="1" applyProtection="1">
      <alignment vertical="center"/>
    </xf>
    <xf numFmtId="0" fontId="20" fillId="14" borderId="15" xfId="15" applyFont="1" applyFill="1" applyBorder="1" applyAlignment="1" applyProtection="1">
      <alignment vertical="center"/>
    </xf>
    <xf numFmtId="49" fontId="6" fillId="14" borderId="8" xfId="15" applyNumberFormat="1" applyFont="1" applyFill="1" applyBorder="1" applyAlignment="1" applyProtection="1">
      <alignment horizontal="center" vertical="center"/>
    </xf>
    <xf numFmtId="49" fontId="6" fillId="14" borderId="11" xfId="40" applyNumberFormat="1" applyFont="1" applyFill="1" applyBorder="1" applyAlignment="1" applyProtection="1">
      <alignment horizontal="center" vertical="center"/>
    </xf>
    <xf numFmtId="4" fontId="6" fillId="14" borderId="0" xfId="6" applyNumberFormat="1" applyFont="1" applyFill="1" applyAlignment="1" applyProtection="1">
      <alignment horizontal="center" vertical="center"/>
      <protection hidden="1"/>
    </xf>
    <xf numFmtId="3" fontId="6" fillId="14" borderId="12" xfId="6" applyNumberFormat="1" applyFont="1" applyFill="1" applyBorder="1" applyAlignment="1" applyProtection="1">
      <alignment horizontal="center" vertical="center"/>
      <protection hidden="1"/>
    </xf>
    <xf numFmtId="3" fontId="6" fillId="14" borderId="9" xfId="6" applyNumberFormat="1" applyFont="1" applyFill="1" applyBorder="1" applyAlignment="1" applyProtection="1">
      <alignment horizontal="center" vertical="center"/>
      <protection hidden="1"/>
    </xf>
    <xf numFmtId="4" fontId="6" fillId="14" borderId="1" xfId="15" applyNumberFormat="1" applyFont="1" applyFill="1" applyBorder="1" applyAlignment="1" applyProtection="1">
      <alignment horizontal="center" vertical="center"/>
      <protection hidden="1"/>
    </xf>
    <xf numFmtId="0" fontId="6" fillId="22" borderId="1" xfId="0" applyFont="1" applyFill="1" applyBorder="1" applyAlignment="1">
      <alignment horizontal="center" vertical="center" wrapText="1"/>
    </xf>
    <xf numFmtId="49" fontId="6" fillId="14" borderId="1" xfId="40" applyNumberFormat="1" applyFont="1" applyFill="1" applyBorder="1" applyAlignment="1" applyProtection="1">
      <alignment horizontal="center" vertical="center"/>
    </xf>
    <xf numFmtId="49" fontId="25" fillId="14" borderId="1" xfId="6" applyNumberFormat="1" applyFont="1" applyFill="1" applyBorder="1" applyAlignment="1" applyProtection="1">
      <alignment horizontal="center" vertical="center"/>
      <protection hidden="1"/>
    </xf>
    <xf numFmtId="3" fontId="25" fillId="14" borderId="1" xfId="6" applyNumberFormat="1" applyFont="1" applyFill="1" applyBorder="1" applyAlignment="1" applyProtection="1">
      <alignment horizontal="center" vertical="center"/>
      <protection hidden="1"/>
    </xf>
    <xf numFmtId="4" fontId="37" fillId="22" borderId="1" xfId="6" applyNumberFormat="1" applyFont="1" applyFill="1" applyBorder="1" applyAlignment="1" applyProtection="1">
      <alignment vertical="center"/>
      <protection hidden="1"/>
    </xf>
    <xf numFmtId="49" fontId="6" fillId="14" borderId="7" xfId="15" applyNumberFormat="1" applyFont="1" applyFill="1" applyBorder="1" applyAlignment="1" applyProtection="1">
      <alignment horizontal="center" vertical="center"/>
    </xf>
    <xf numFmtId="49" fontId="6" fillId="14" borderId="7" xfId="40" applyNumberFormat="1" applyFont="1" applyFill="1" applyBorder="1" applyAlignment="1" applyProtection="1">
      <alignment horizontal="center" vertical="center"/>
    </xf>
    <xf numFmtId="49" fontId="6" fillId="14" borderId="15" xfId="40" applyNumberFormat="1" applyFont="1" applyFill="1" applyBorder="1" applyAlignment="1" applyProtection="1">
      <alignment horizontal="center" vertical="center"/>
    </xf>
    <xf numFmtId="49" fontId="6" fillId="14" borderId="1" xfId="6" applyNumberFormat="1" applyFont="1" applyFill="1" applyBorder="1" applyAlignment="1" applyProtection="1">
      <alignment horizontal="center" vertical="center"/>
      <protection hidden="1"/>
    </xf>
    <xf numFmtId="3" fontId="6" fillId="14" borderId="2" xfId="6" applyNumberFormat="1" applyFont="1" applyFill="1" applyBorder="1" applyAlignment="1" applyProtection="1">
      <alignment horizontal="center" vertical="center"/>
      <protection hidden="1"/>
    </xf>
    <xf numFmtId="3" fontId="6" fillId="14" borderId="1" xfId="6" applyNumberFormat="1" applyFont="1" applyFill="1" applyBorder="1" applyAlignment="1" applyProtection="1">
      <alignment horizontal="center" vertical="center"/>
      <protection hidden="1"/>
    </xf>
    <xf numFmtId="4" fontId="42" fillId="17" borderId="1" xfId="6" applyNumberFormat="1" applyFont="1" applyFill="1" applyBorder="1" applyAlignment="1" applyProtection="1">
      <alignment vertical="center"/>
      <protection hidden="1"/>
    </xf>
    <xf numFmtId="49" fontId="29" fillId="15" borderId="1" xfId="5" applyNumberFormat="1" applyFont="1" applyFill="1" applyBorder="1" applyAlignment="1" applyProtection="1">
      <alignment vertical="center"/>
      <protection locked="0"/>
    </xf>
    <xf numFmtId="49" fontId="20" fillId="0" borderId="1" xfId="0" applyNumberFormat="1" applyFont="1" applyFill="1" applyBorder="1" applyAlignment="1" applyProtection="1">
      <alignment horizontal="left" vertical="center"/>
      <protection locked="0"/>
    </xf>
    <xf numFmtId="4" fontId="8" fillId="14" borderId="1" xfId="31" applyNumberFormat="1" applyFont="1" applyFill="1" applyBorder="1" applyAlignment="1" applyProtection="1">
      <alignment horizontal="center" vertical="center" wrapText="1"/>
      <protection hidden="1"/>
    </xf>
    <xf numFmtId="10" fontId="5" fillId="14" borderId="11" xfId="31" applyNumberFormat="1" applyFont="1" applyFill="1" applyBorder="1" applyAlignment="1" applyProtection="1">
      <alignment horizontal="center" vertical="center"/>
      <protection hidden="1"/>
    </xf>
    <xf numFmtId="0" fontId="5" fillId="14" borderId="13" xfId="31" applyFont="1" applyFill="1" applyBorder="1" applyAlignment="1" applyProtection="1">
      <alignment vertical="center"/>
      <protection hidden="1"/>
    </xf>
    <xf numFmtId="0" fontId="5" fillId="14" borderId="15" xfId="31" applyFont="1" applyFill="1" applyBorder="1" applyAlignment="1" applyProtection="1">
      <alignment vertical="center"/>
      <protection hidden="1"/>
    </xf>
    <xf numFmtId="0" fontId="5" fillId="14" borderId="8" xfId="31" applyFont="1" applyFill="1" applyBorder="1" applyAlignment="1" applyProtection="1">
      <alignment vertical="center"/>
      <protection hidden="1"/>
    </xf>
    <xf numFmtId="168" fontId="5" fillId="14" borderId="11" xfId="31" applyNumberFormat="1" applyFont="1" applyFill="1" applyBorder="1" applyAlignment="1" applyProtection="1">
      <alignment horizontal="center" vertical="center"/>
      <protection hidden="1"/>
    </xf>
    <xf numFmtId="171" fontId="5" fillId="14" borderId="11" xfId="2" applyNumberFormat="1" applyFont="1" applyFill="1" applyBorder="1" applyAlignment="1" applyProtection="1">
      <alignment horizontal="center" vertical="center"/>
      <protection hidden="1"/>
    </xf>
    <xf numFmtId="171" fontId="5" fillId="14" borderId="11" xfId="31" applyNumberFormat="1" applyFont="1" applyFill="1" applyBorder="1" applyAlignment="1" applyProtection="1">
      <alignment horizontal="center" vertical="center"/>
      <protection hidden="1"/>
    </xf>
    <xf numFmtId="0" fontId="29" fillId="23" borderId="12" xfId="0" applyFont="1" applyFill="1" applyBorder="1" applyAlignment="1">
      <alignment vertical="center" wrapText="1"/>
    </xf>
    <xf numFmtId="49" fontId="50" fillId="14" borderId="9" xfId="16" applyNumberFormat="1" applyFont="1" applyFill="1" applyBorder="1" applyAlignment="1" applyProtection="1">
      <alignment horizontal="left" vertical="center" wrapText="1"/>
      <protection hidden="1"/>
    </xf>
    <xf numFmtId="0" fontId="87" fillId="14" borderId="7" xfId="0" applyFont="1" applyFill="1" applyBorder="1" applyAlignment="1">
      <alignment horizontal="left" vertical="center" wrapText="1" indent="4"/>
    </xf>
    <xf numFmtId="0" fontId="20" fillId="14" borderId="1" xfId="0" applyFont="1" applyFill="1" applyBorder="1" applyAlignment="1">
      <alignment horizontal="right" vertical="center" wrapText="1"/>
    </xf>
    <xf numFmtId="0" fontId="20" fillId="0" borderId="0" xfId="0" applyFont="1" applyFill="1" applyAlignment="1">
      <alignment vertical="center" wrapText="1"/>
    </xf>
    <xf numFmtId="0" fontId="47" fillId="14" borderId="1" xfId="0" applyFont="1" applyFill="1" applyBorder="1" applyAlignment="1">
      <alignment horizontal="center" vertical="center" wrapText="1"/>
    </xf>
    <xf numFmtId="0" fontId="20" fillId="14" borderId="2" xfId="0" applyFont="1" applyFill="1" applyBorder="1" applyAlignment="1">
      <alignment vertical="center" wrapText="1"/>
    </xf>
    <xf numFmtId="49" fontId="90" fillId="14" borderId="1" xfId="6" applyNumberFormat="1" applyFont="1" applyFill="1" applyBorder="1" applyAlignment="1" applyProtection="1">
      <alignment horizontal="center" vertical="center" wrapText="1"/>
      <protection hidden="1"/>
    </xf>
    <xf numFmtId="4" fontId="47" fillId="0" borderId="1" xfId="11" applyFont="1" applyFill="1" applyBorder="1" applyAlignment="1" applyProtection="1">
      <alignment vertical="center" wrapText="1"/>
      <protection locked="0"/>
    </xf>
    <xf numFmtId="4" fontId="47" fillId="0" borderId="1" xfId="26" applyNumberFormat="1" applyFont="1" applyFill="1" applyBorder="1" applyAlignment="1" applyProtection="1">
      <alignment vertical="center" wrapText="1"/>
      <protection locked="0"/>
    </xf>
    <xf numFmtId="4" fontId="20" fillId="15" borderId="11" xfId="17" applyNumberFormat="1" applyFont="1" applyFill="1" applyBorder="1" applyAlignment="1" applyProtection="1">
      <alignment vertical="center" wrapText="1"/>
      <protection locked="0"/>
    </xf>
    <xf numFmtId="4" fontId="47" fillId="15" borderId="11" xfId="17" applyNumberFormat="1" applyFont="1" applyFill="1" applyBorder="1" applyAlignment="1" applyProtection="1">
      <alignment vertical="center" wrapText="1"/>
      <protection locked="0"/>
    </xf>
    <xf numFmtId="4" fontId="47" fillId="6" borderId="1" xfId="17" applyNumberFormat="1" applyFont="1" applyFill="1" applyBorder="1" applyAlignment="1" applyProtection="1">
      <alignment vertical="center" wrapText="1"/>
      <protection locked="0"/>
    </xf>
    <xf numFmtId="0" fontId="20" fillId="15" borderId="2" xfId="0" applyFont="1" applyFill="1" applyBorder="1" applyAlignment="1" applyProtection="1">
      <alignment horizontal="left" vertical="center" wrapText="1"/>
      <protection locked="0"/>
    </xf>
    <xf numFmtId="49" fontId="23" fillId="14" borderId="1" xfId="6" applyNumberFormat="1" applyFont="1" applyFill="1" applyBorder="1" applyAlignment="1" applyProtection="1">
      <alignment horizontal="right" vertical="center" wrapText="1"/>
      <protection hidden="1"/>
    </xf>
    <xf numFmtId="0" fontId="24" fillId="14" borderId="2" xfId="0" applyFont="1" applyFill="1" applyBorder="1" applyAlignment="1">
      <alignment horizontal="center" vertical="center" wrapText="1"/>
    </xf>
    <xf numFmtId="0" fontId="24" fillId="14" borderId="2" xfId="0" applyFont="1" applyFill="1" applyBorder="1" applyAlignment="1">
      <alignment vertical="center" wrapText="1"/>
    </xf>
    <xf numFmtId="0" fontId="45" fillId="0" borderId="1" xfId="0" applyFont="1" applyFill="1" applyBorder="1" applyAlignment="1">
      <alignment horizontal="right" vertical="center" wrapText="1"/>
    </xf>
    <xf numFmtId="0" fontId="59" fillId="14" borderId="1" xfId="0" applyFont="1" applyFill="1" applyBorder="1" applyAlignment="1">
      <alignment vertical="center" wrapText="1"/>
    </xf>
    <xf numFmtId="0" fontId="47" fillId="14" borderId="4" xfId="0" applyFont="1" applyFill="1" applyBorder="1" applyAlignment="1">
      <alignment horizontal="center" vertical="center" wrapText="1"/>
    </xf>
    <xf numFmtId="0" fontId="24" fillId="0" borderId="4" xfId="0" applyFont="1" applyFill="1" applyBorder="1" applyAlignment="1">
      <alignment vertical="center" wrapText="1"/>
    </xf>
    <xf numFmtId="0" fontId="47" fillId="0" borderId="1" xfId="0" applyFont="1" applyFill="1" applyBorder="1" applyAlignment="1">
      <alignment horizontal="center" vertical="center" wrapText="1"/>
    </xf>
    <xf numFmtId="0" fontId="23" fillId="14" borderId="11"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45" fillId="14" borderId="16" xfId="0" applyFont="1" applyFill="1" applyBorder="1" applyAlignment="1">
      <alignment horizontal="right" vertical="center" wrapText="1"/>
    </xf>
    <xf numFmtId="0" fontId="45" fillId="14" borderId="18" xfId="0" applyFont="1" applyFill="1" applyBorder="1" applyAlignment="1">
      <alignment horizontal="right" vertical="center" wrapText="1"/>
    </xf>
    <xf numFmtId="0" fontId="24" fillId="0" borderId="2" xfId="0" applyFont="1" applyFill="1" applyBorder="1" applyAlignment="1">
      <alignment horizontal="center" vertical="center" wrapText="1"/>
    </xf>
    <xf numFmtId="0" fontId="24" fillId="14" borderId="2" xfId="0" applyFont="1" applyFill="1" applyBorder="1" applyAlignment="1">
      <alignment horizontal="right" vertical="center" wrapText="1"/>
    </xf>
    <xf numFmtId="0" fontId="47" fillId="14" borderId="1" xfId="0" applyFont="1" applyFill="1" applyBorder="1" applyAlignment="1">
      <alignment horizontal="left" vertical="center" wrapText="1"/>
    </xf>
    <xf numFmtId="49" fontId="20" fillId="14" borderId="2" xfId="6" applyNumberFormat="1" applyFont="1" applyFill="1" applyBorder="1" applyAlignment="1" applyProtection="1">
      <alignment horizontal="right" vertical="center" wrapText="1"/>
      <protection hidden="1"/>
    </xf>
    <xf numFmtId="49" fontId="23" fillId="14" borderId="2" xfId="6" applyNumberFormat="1" applyFont="1" applyFill="1" applyBorder="1" applyAlignment="1" applyProtection="1">
      <alignment horizontal="right" vertical="center" wrapText="1"/>
      <protection hidden="1"/>
    </xf>
    <xf numFmtId="0" fontId="80" fillId="14" borderId="9" xfId="0" applyFont="1" applyFill="1" applyBorder="1" applyAlignment="1">
      <alignment vertical="center" wrapText="1"/>
    </xf>
    <xf numFmtId="0" fontId="80" fillId="14" borderId="10" xfId="0" applyFont="1" applyFill="1" applyBorder="1" applyAlignment="1">
      <alignment vertical="center" wrapText="1"/>
    </xf>
    <xf numFmtId="0" fontId="95" fillId="14" borderId="10" xfId="44" applyFont="1" applyFill="1" applyBorder="1" applyAlignment="1">
      <alignment vertical="center" wrapText="1"/>
    </xf>
    <xf numFmtId="0" fontId="46" fillId="14" borderId="10" xfId="0" applyFont="1" applyFill="1" applyBorder="1" applyAlignment="1">
      <alignment vertical="center" wrapText="1"/>
    </xf>
    <xf numFmtId="0" fontId="61" fillId="14" borderId="11" xfId="44" applyFill="1" applyBorder="1" applyAlignment="1">
      <alignment vertical="center" wrapText="1"/>
    </xf>
    <xf numFmtId="0" fontId="20" fillId="14" borderId="10" xfId="44" applyFont="1" applyFill="1" applyBorder="1" applyAlignment="1">
      <alignment vertical="center" wrapText="1"/>
    </xf>
    <xf numFmtId="0" fontId="60" fillId="14" borderId="10" xfId="44" applyFont="1" applyFill="1" applyBorder="1" applyAlignment="1">
      <alignment vertical="center" wrapText="1"/>
    </xf>
    <xf numFmtId="0" fontId="56" fillId="23" borderId="9" xfId="0" applyFont="1" applyFill="1" applyBorder="1" applyAlignment="1">
      <alignment horizontal="left" vertical="center" wrapText="1"/>
    </xf>
    <xf numFmtId="0" fontId="56" fillId="14" borderId="10" xfId="0" applyFont="1" applyFill="1" applyBorder="1" applyAlignment="1">
      <alignment horizontal="center" vertical="center" wrapText="1"/>
    </xf>
    <xf numFmtId="0" fontId="23" fillId="14" borderId="10" xfId="0" applyFont="1" applyFill="1" applyBorder="1"/>
    <xf numFmtId="0" fontId="74" fillId="14" borderId="10" xfId="0" applyFont="1" applyFill="1" applyBorder="1" applyAlignment="1">
      <alignment vertical="center"/>
    </xf>
    <xf numFmtId="0" fontId="23" fillId="14" borderId="10" xfId="0" applyFont="1" applyFill="1" applyBorder="1" applyAlignment="1" applyProtection="1">
      <alignment vertical="center" wrapText="1"/>
      <protection hidden="1"/>
    </xf>
    <xf numFmtId="0" fontId="20" fillId="14" borderId="10" xfId="0" applyFont="1" applyFill="1" applyBorder="1" applyAlignment="1" applyProtection="1">
      <alignment vertical="center" wrapText="1"/>
      <protection hidden="1"/>
    </xf>
    <xf numFmtId="0" fontId="67" fillId="14" borderId="10" xfId="44" applyFont="1" applyFill="1" applyBorder="1" applyAlignment="1">
      <alignment vertical="center" wrapText="1"/>
    </xf>
    <xf numFmtId="0" fontId="20" fillId="14" borderId="11" xfId="0" applyFont="1" applyFill="1" applyBorder="1" applyAlignment="1">
      <alignment vertical="center" wrapText="1"/>
    </xf>
    <xf numFmtId="0" fontId="20" fillId="14" borderId="11" xfId="3" applyFont="1" applyFill="1" applyBorder="1" applyAlignment="1" applyProtection="1">
      <alignment horizontal="center" vertical="center" wrapText="1"/>
      <protection hidden="1"/>
    </xf>
    <xf numFmtId="0" fontId="20" fillId="14" borderId="11" xfId="3" applyFont="1" applyFill="1" applyBorder="1" applyAlignment="1" applyProtection="1">
      <alignment vertical="center" wrapText="1"/>
      <protection hidden="1"/>
    </xf>
    <xf numFmtId="0" fontId="24" fillId="14" borderId="3" xfId="0" applyFont="1" applyFill="1" applyBorder="1" applyAlignment="1">
      <alignment horizontal="center" vertical="center" wrapText="1"/>
    </xf>
    <xf numFmtId="0" fontId="24" fillId="14" borderId="4" xfId="0" applyFont="1" applyFill="1" applyBorder="1" applyAlignment="1">
      <alignment horizontal="center" vertical="center" wrapText="1"/>
    </xf>
    <xf numFmtId="49" fontId="23" fillId="14" borderId="1" xfId="6" applyNumberFormat="1" applyFont="1" applyFill="1" applyBorder="1" applyAlignment="1" applyProtection="1">
      <alignment horizontal="right" vertical="center" wrapText="1"/>
      <protection hidden="1"/>
    </xf>
    <xf numFmtId="49" fontId="23" fillId="14" borderId="0" xfId="16" applyNumberFormat="1" applyFont="1" applyFill="1" applyBorder="1" applyAlignment="1" applyProtection="1">
      <alignment horizontal="center" vertical="center" wrapText="1"/>
      <protection hidden="1"/>
    </xf>
    <xf numFmtId="2" fontId="46" fillId="14" borderId="0" xfId="6" applyNumberFormat="1" applyFont="1" applyFill="1" applyBorder="1" applyAlignment="1" applyProtection="1">
      <alignment horizontal="center" vertical="center" wrapText="1"/>
      <protection hidden="1"/>
    </xf>
    <xf numFmtId="0" fontId="20" fillId="0" borderId="0" xfId="15" applyFont="1" applyFill="1" applyBorder="1" applyAlignment="1" applyProtection="1">
      <alignment vertical="center" wrapText="1"/>
    </xf>
    <xf numFmtId="49" fontId="20" fillId="15" borderId="1" xfId="16" applyNumberFormat="1" applyFont="1" applyFill="1" applyBorder="1" applyAlignment="1" applyProtection="1">
      <alignment vertical="top" wrapText="1"/>
      <protection locked="0"/>
    </xf>
    <xf numFmtId="10" fontId="47" fillId="0" borderId="1" xfId="2" applyNumberFormat="1" applyFont="1" applyFill="1" applyBorder="1" applyAlignment="1" applyProtection="1">
      <alignment horizontal="center" vertical="center" wrapText="1"/>
      <protection locked="0"/>
    </xf>
    <xf numFmtId="49" fontId="20" fillId="0" borderId="2" xfId="16" applyNumberFormat="1" applyFont="1" applyFill="1" applyBorder="1" applyAlignment="1" applyProtection="1">
      <alignment vertical="top" wrapText="1"/>
      <protection locked="0"/>
    </xf>
    <xf numFmtId="4" fontId="5" fillId="14" borderId="1" xfId="16" applyNumberFormat="1" applyFont="1" applyFill="1" applyBorder="1" applyAlignment="1" applyProtection="1">
      <alignment horizontal="center" vertical="center" wrapText="1"/>
      <protection hidden="1"/>
    </xf>
    <xf numFmtId="0" fontId="29" fillId="14" borderId="10" xfId="0" applyFont="1" applyFill="1" applyBorder="1" applyAlignment="1">
      <alignment vertical="center" wrapText="1"/>
    </xf>
    <xf numFmtId="0" fontId="24" fillId="0" borderId="11" xfId="0" applyFont="1" applyBorder="1" applyAlignment="1" applyProtection="1">
      <alignment vertical="center" wrapText="1"/>
      <protection locked="0"/>
    </xf>
    <xf numFmtId="0" fontId="23" fillId="14" borderId="10" xfId="0" applyFont="1" applyFill="1" applyBorder="1" applyAlignment="1" applyProtection="1">
      <alignment vertical="center" wrapText="1"/>
    </xf>
    <xf numFmtId="0" fontId="20" fillId="14" borderId="10" xfId="0" applyFont="1" applyFill="1" applyBorder="1" applyAlignment="1" applyProtection="1">
      <alignment vertical="center" wrapText="1"/>
    </xf>
    <xf numFmtId="0" fontId="20" fillId="14" borderId="11" xfId="0" applyFont="1" applyFill="1" applyBorder="1" applyAlignment="1" applyProtection="1">
      <alignment vertical="center" wrapText="1"/>
    </xf>
    <xf numFmtId="0" fontId="23" fillId="13" borderId="9" xfId="0" applyFont="1" applyFill="1" applyBorder="1" applyAlignment="1">
      <alignment vertical="top" wrapText="1"/>
    </xf>
    <xf numFmtId="0" fontId="20" fillId="13" borderId="10" xfId="0" applyFont="1" applyFill="1" applyBorder="1"/>
    <xf numFmtId="0" fontId="87" fillId="13" borderId="10" xfId="0" applyFont="1" applyFill="1" applyBorder="1" applyAlignment="1">
      <alignment horizontal="left" vertical="center" indent="4"/>
    </xf>
    <xf numFmtId="0" fontId="87" fillId="13" borderId="11" xfId="0" applyFont="1" applyFill="1" applyBorder="1" applyAlignment="1">
      <alignment horizontal="left" vertical="center" wrapText="1" indent="4"/>
    </xf>
    <xf numFmtId="0" fontId="16" fillId="23" borderId="2" xfId="31" applyFont="1" applyFill="1" applyBorder="1" applyAlignment="1" applyProtection="1">
      <alignment vertical="center" wrapText="1"/>
      <protection hidden="1"/>
    </xf>
    <xf numFmtId="0" fontId="8" fillId="23" borderId="1" xfId="31" applyFont="1" applyFill="1" applyBorder="1" applyAlignment="1" applyProtection="1">
      <alignment horizontal="left" vertical="center" wrapText="1"/>
      <protection hidden="1"/>
    </xf>
    <xf numFmtId="0" fontId="85" fillId="23" borderId="1" xfId="31" applyFont="1" applyFill="1" applyBorder="1" applyAlignment="1" applyProtection="1">
      <alignment horizontal="center" vertical="center" wrapText="1"/>
      <protection hidden="1"/>
    </xf>
    <xf numFmtId="0" fontId="85" fillId="23" borderId="4" xfId="31" applyFont="1" applyFill="1" applyBorder="1" applyAlignment="1" applyProtection="1">
      <alignment horizontal="center" vertical="center" wrapText="1"/>
      <protection hidden="1"/>
    </xf>
    <xf numFmtId="0" fontId="86" fillId="14" borderId="14" xfId="31" applyFont="1" applyFill="1" applyBorder="1" applyAlignment="1" applyProtection="1">
      <alignment horizontal="left" vertical="center" wrapText="1"/>
      <protection hidden="1"/>
    </xf>
    <xf numFmtId="0" fontId="23" fillId="0" borderId="0" xfId="31" applyFont="1" applyFill="1" applyBorder="1" applyAlignment="1" applyProtection="1">
      <alignment vertical="center" wrapText="1"/>
      <protection hidden="1"/>
    </xf>
    <xf numFmtId="3" fontId="23" fillId="18" borderId="3" xfId="0" applyNumberFormat="1" applyFont="1" applyFill="1" applyBorder="1" applyAlignment="1" applyProtection="1">
      <alignment horizontal="center" vertical="center"/>
      <protection hidden="1"/>
    </xf>
    <xf numFmtId="3" fontId="23" fillId="18" borderId="4" xfId="0" applyNumberFormat="1" applyFont="1" applyFill="1" applyBorder="1" applyAlignment="1" applyProtection="1">
      <alignment horizontal="center" vertical="center"/>
      <protection hidden="1"/>
    </xf>
    <xf numFmtId="0" fontId="20" fillId="18" borderId="10" xfId="0" applyFont="1" applyFill="1" applyBorder="1" applyAlignment="1" applyProtection="1">
      <alignment horizontal="left" vertical="center"/>
      <protection hidden="1"/>
    </xf>
    <xf numFmtId="3" fontId="23" fillId="18" borderId="0" xfId="0" applyNumberFormat="1" applyFont="1" applyFill="1" applyBorder="1" applyAlignment="1" applyProtection="1">
      <alignment horizontal="center" vertical="center"/>
      <protection hidden="1"/>
    </xf>
    <xf numFmtId="3" fontId="23" fillId="18" borderId="7" xfId="0" applyNumberFormat="1" applyFont="1" applyFill="1" applyBorder="1" applyAlignment="1" applyProtection="1">
      <alignment horizontal="center" vertical="center"/>
      <protection hidden="1"/>
    </xf>
    <xf numFmtId="0" fontId="20" fillId="18" borderId="11" xfId="0" applyFont="1" applyFill="1" applyBorder="1" applyAlignment="1" applyProtection="1">
      <alignment horizontal="left" vertical="center"/>
      <protection hidden="1"/>
    </xf>
    <xf numFmtId="3" fontId="23" fillId="18" borderId="15" xfId="0" applyNumberFormat="1" applyFont="1" applyFill="1" applyBorder="1" applyAlignment="1" applyProtection="1">
      <alignment horizontal="center" vertical="center"/>
      <protection hidden="1"/>
    </xf>
    <xf numFmtId="3" fontId="23" fillId="18" borderId="8" xfId="0" applyNumberFormat="1" applyFont="1" applyFill="1" applyBorder="1" applyAlignment="1" applyProtection="1">
      <alignment horizontal="center" vertical="center"/>
      <protection hidden="1"/>
    </xf>
    <xf numFmtId="0" fontId="20" fillId="18" borderId="10" xfId="0" applyFont="1" applyFill="1" applyBorder="1" applyAlignment="1" applyProtection="1">
      <alignment horizontal="center" vertical="center"/>
      <protection hidden="1"/>
    </xf>
    <xf numFmtId="0" fontId="23" fillId="14" borderId="4" xfId="31" applyNumberFormat="1" applyFont="1" applyFill="1" applyBorder="1" applyAlignment="1" applyProtection="1">
      <alignment vertical="center"/>
      <protection hidden="1"/>
    </xf>
    <xf numFmtId="0" fontId="23" fillId="14" borderId="6" xfId="31" applyNumberFormat="1" applyFont="1" applyFill="1" applyBorder="1" applyAlignment="1" applyProtection="1">
      <alignment vertical="center"/>
      <protection hidden="1"/>
    </xf>
    <xf numFmtId="0" fontId="23" fillId="14" borderId="7" xfId="31" applyNumberFormat="1" applyFont="1" applyFill="1" applyBorder="1" applyAlignment="1" applyProtection="1">
      <alignment vertical="center"/>
      <protection hidden="1"/>
    </xf>
    <xf numFmtId="0" fontId="47" fillId="18" borderId="9" xfId="0" applyFont="1" applyFill="1" applyBorder="1" applyAlignment="1" applyProtection="1">
      <alignment horizontal="center" vertical="center"/>
      <protection hidden="1"/>
    </xf>
    <xf numFmtId="0" fontId="20" fillId="14" borderId="9" xfId="31" applyFont="1" applyFill="1" applyBorder="1" applyAlignment="1" applyProtection="1">
      <alignment vertical="center" wrapText="1"/>
      <protection hidden="1"/>
    </xf>
    <xf numFmtId="3" fontId="20" fillId="14" borderId="12" xfId="31" applyNumberFormat="1" applyFont="1" applyFill="1" applyBorder="1" applyAlignment="1" applyProtection="1">
      <alignment horizontal="right" vertical="center"/>
      <protection hidden="1"/>
    </xf>
    <xf numFmtId="167" fontId="20" fillId="14" borderId="5" xfId="31" applyNumberFormat="1" applyFont="1" applyFill="1" applyBorder="1" applyAlignment="1" applyProtection="1">
      <alignment horizontal="right" vertical="center"/>
      <protection hidden="1"/>
    </xf>
    <xf numFmtId="3" fontId="20" fillId="14" borderId="5" xfId="31" applyNumberFormat="1" applyFont="1" applyFill="1" applyBorder="1" applyAlignment="1" applyProtection="1">
      <alignment horizontal="right" vertical="center"/>
      <protection hidden="1"/>
    </xf>
    <xf numFmtId="3" fontId="20" fillId="14" borderId="14" xfId="31" applyNumberFormat="1" applyFont="1" applyFill="1" applyBorder="1" applyAlignment="1" applyProtection="1">
      <alignment horizontal="right" vertical="center"/>
      <protection hidden="1"/>
    </xf>
    <xf numFmtId="167" fontId="20" fillId="14" borderId="0" xfId="31" applyNumberFormat="1" applyFont="1" applyFill="1" applyBorder="1" applyAlignment="1" applyProtection="1">
      <alignment horizontal="right" vertical="center"/>
      <protection hidden="1"/>
    </xf>
    <xf numFmtId="3" fontId="20" fillId="14" borderId="0" xfId="31" applyNumberFormat="1" applyFont="1" applyFill="1" applyBorder="1" applyAlignment="1" applyProtection="1">
      <alignment horizontal="right" vertical="center"/>
      <protection hidden="1"/>
    </xf>
    <xf numFmtId="0" fontId="23" fillId="14" borderId="3" xfId="31" applyNumberFormat="1" applyFont="1" applyFill="1" applyBorder="1" applyAlignment="1" applyProtection="1">
      <alignment horizontal="right" vertical="center" wrapText="1"/>
      <protection hidden="1"/>
    </xf>
    <xf numFmtId="9" fontId="23" fillId="14" borderId="3" xfId="31" applyNumberFormat="1" applyFont="1" applyFill="1" applyBorder="1" applyAlignment="1" applyProtection="1">
      <alignment horizontal="right" vertical="center" wrapText="1"/>
      <protection hidden="1"/>
    </xf>
    <xf numFmtId="49" fontId="29" fillId="17" borderId="1" xfId="6" applyNumberFormat="1" applyFont="1" applyFill="1" applyBorder="1" applyAlignment="1" applyProtection="1">
      <alignment horizontal="left" vertical="center"/>
      <protection hidden="1"/>
    </xf>
    <xf numFmtId="49" fontId="20" fillId="0" borderId="1" xfId="16" applyNumberFormat="1" applyFont="1" applyFill="1" applyBorder="1" applyAlignment="1" applyProtection="1">
      <alignment horizontal="left" vertical="top" wrapText="1"/>
      <protection locked="0"/>
    </xf>
    <xf numFmtId="49" fontId="29" fillId="0" borderId="4" xfId="0" applyNumberFormat="1" applyFont="1" applyFill="1" applyBorder="1" applyAlignment="1" applyProtection="1">
      <alignment vertical="center"/>
      <protection locked="0"/>
    </xf>
    <xf numFmtId="49" fontId="29" fillId="0" borderId="1" xfId="0" applyNumberFormat="1" applyFont="1" applyFill="1" applyBorder="1" applyAlignment="1" applyProtection="1">
      <alignment horizontal="center" vertical="center"/>
      <protection locked="0"/>
    </xf>
    <xf numFmtId="4" fontId="29" fillId="23" borderId="4" xfId="15" applyNumberFormat="1" applyFont="1" applyFill="1" applyBorder="1" applyAlignment="1" applyProtection="1">
      <alignment vertical="center" wrapText="1"/>
      <protection hidden="1"/>
    </xf>
    <xf numFmtId="0" fontId="23" fillId="14" borderId="1" xfId="3" applyFont="1" applyFill="1" applyBorder="1" applyAlignment="1" applyProtection="1">
      <alignment horizontal="center" vertical="center"/>
    </xf>
    <xf numFmtId="4" fontId="20" fillId="14" borderId="1" xfId="6" applyNumberFormat="1" applyFont="1" applyFill="1" applyBorder="1" applyAlignment="1" applyProtection="1">
      <alignment vertical="center"/>
    </xf>
    <xf numFmtId="4" fontId="20" fillId="21" borderId="1" xfId="4" applyNumberFormat="1" applyFont="1" applyFill="1" applyBorder="1" applyAlignment="1" applyProtection="1">
      <alignment vertical="center"/>
    </xf>
    <xf numFmtId="0" fontId="23" fillId="14" borderId="0" xfId="3" applyFont="1" applyFill="1" applyBorder="1" applyAlignment="1" applyProtection="1">
      <alignment vertical="center"/>
    </xf>
    <xf numFmtId="4" fontId="23" fillId="14" borderId="1" xfId="6" applyNumberFormat="1" applyFont="1" applyFill="1" applyBorder="1" applyAlignment="1" applyProtection="1">
      <alignment vertical="center"/>
    </xf>
    <xf numFmtId="4" fontId="23" fillId="21" borderId="1" xfId="4" applyNumberFormat="1" applyFont="1" applyFill="1" applyBorder="1" applyAlignment="1" applyProtection="1">
      <alignment vertical="center"/>
    </xf>
    <xf numFmtId="4" fontId="84" fillId="21" borderId="1" xfId="15" applyNumberFormat="1" applyFont="1" applyFill="1" applyBorder="1" applyAlignment="1" applyProtection="1">
      <alignment horizontal="right" vertical="center" wrapText="1"/>
      <protection hidden="1"/>
    </xf>
    <xf numFmtId="0" fontId="104" fillId="14" borderId="10" xfId="0" applyFont="1" applyFill="1" applyBorder="1"/>
    <xf numFmtId="0" fontId="104" fillId="0" borderId="0" xfId="0" applyFont="1"/>
    <xf numFmtId="0" fontId="104" fillId="0" borderId="0" xfId="0" applyFont="1" applyFill="1" applyAlignment="1">
      <alignment vertical="center" wrapText="1"/>
    </xf>
    <xf numFmtId="0" fontId="97" fillId="14" borderId="10" xfId="0" applyFont="1" applyFill="1" applyBorder="1"/>
    <xf numFmtId="0" fontId="84" fillId="14" borderId="10" xfId="0" applyFont="1" applyFill="1" applyBorder="1"/>
    <xf numFmtId="0" fontId="106" fillId="14" borderId="10" xfId="0" applyFont="1" applyFill="1" applyBorder="1"/>
    <xf numFmtId="0" fontId="104" fillId="14" borderId="10" xfId="0" applyFont="1" applyFill="1" applyBorder="1" applyAlignment="1">
      <alignment wrapText="1"/>
    </xf>
    <xf numFmtId="0" fontId="104" fillId="0" borderId="0" xfId="0" applyFont="1" applyFill="1"/>
    <xf numFmtId="0" fontId="104" fillId="0" borderId="0" xfId="0" applyFont="1" applyAlignment="1">
      <alignment vertical="top" wrapText="1"/>
    </xf>
    <xf numFmtId="0" fontId="95" fillId="14" borderId="10" xfId="44" applyFont="1" applyFill="1" applyBorder="1" applyAlignment="1">
      <alignment vertical="top" wrapText="1"/>
    </xf>
    <xf numFmtId="0" fontId="104" fillId="14" borderId="11" xfId="0" applyFont="1" applyFill="1" applyBorder="1"/>
    <xf numFmtId="49" fontId="20" fillId="14" borderId="11" xfId="16" applyNumberFormat="1" applyFont="1" applyFill="1" applyBorder="1" applyAlignment="1" applyProtection="1">
      <alignment vertical="center" wrapText="1"/>
    </xf>
    <xf numFmtId="49" fontId="20" fillId="14" borderId="1" xfId="16" applyNumberFormat="1" applyFont="1" applyFill="1" applyBorder="1" applyAlignment="1" applyProtection="1">
      <alignment vertical="center" wrapText="1"/>
    </xf>
    <xf numFmtId="49" fontId="20" fillId="14" borderId="12" xfId="16" applyNumberFormat="1" applyFont="1" applyFill="1" applyBorder="1" applyAlignment="1" applyProtection="1">
      <alignment vertical="center" wrapText="1"/>
    </xf>
    <xf numFmtId="49" fontId="20" fillId="14" borderId="4" xfId="16" applyNumberFormat="1" applyFont="1" applyFill="1" applyBorder="1" applyAlignment="1" applyProtection="1">
      <alignment vertical="center" wrapText="1"/>
    </xf>
    <xf numFmtId="49" fontId="20" fillId="14" borderId="1" xfId="6" applyNumberFormat="1" applyFont="1" applyFill="1" applyBorder="1" applyAlignment="1" applyProtection="1">
      <alignment horizontal="center" vertical="center" wrapText="1"/>
    </xf>
    <xf numFmtId="4" fontId="29" fillId="17" borderId="1" xfId="6" applyNumberFormat="1" applyFont="1" applyFill="1" applyBorder="1" applyAlignment="1" applyProtection="1">
      <alignment vertical="center" wrapText="1"/>
    </xf>
    <xf numFmtId="4" fontId="23" fillId="17" borderId="1" xfId="20" applyNumberFormat="1" applyFont="1" applyFill="1" applyAlignment="1" applyProtection="1">
      <alignment horizontal="right" vertical="center" wrapText="1"/>
    </xf>
    <xf numFmtId="4" fontId="23" fillId="14" borderId="1" xfId="20" applyNumberFormat="1" applyFont="1" applyFill="1" applyAlignment="1" applyProtection="1">
      <alignment horizontal="right" vertical="center" wrapText="1"/>
    </xf>
    <xf numFmtId="4" fontId="23" fillId="14" borderId="2" xfId="20" applyNumberFormat="1" applyFont="1" applyFill="1" applyBorder="1" applyAlignment="1" applyProtection="1">
      <alignment horizontal="right" vertical="center" wrapText="1"/>
    </xf>
    <xf numFmtId="4" fontId="23" fillId="21" borderId="2" xfId="6" applyNumberFormat="1" applyFont="1" applyFill="1" applyBorder="1" applyAlignment="1" applyProtection="1">
      <alignment vertical="center" wrapText="1"/>
    </xf>
    <xf numFmtId="49" fontId="20" fillId="14" borderId="1" xfId="5" applyNumberFormat="1" applyFont="1" applyFill="1" applyBorder="1" applyAlignment="1" applyProtection="1">
      <alignment vertical="center" wrapText="1"/>
    </xf>
    <xf numFmtId="49" fontId="24" fillId="22" borderId="1" xfId="5" applyNumberFormat="1" applyFont="1" applyFill="1" applyBorder="1" applyAlignment="1" applyProtection="1">
      <alignment vertical="center" wrapText="1"/>
    </xf>
    <xf numFmtId="4" fontId="20" fillId="0" borderId="1" xfId="15" applyNumberFormat="1" applyFont="1" applyBorder="1" applyAlignment="1" applyProtection="1">
      <alignment vertical="center" wrapText="1"/>
      <protection locked="0"/>
    </xf>
    <xf numFmtId="4" fontId="20" fillId="0" borderId="2" xfId="9" applyFont="1" applyFill="1" applyBorder="1" applyAlignment="1" applyProtection="1">
      <alignment horizontal="right" vertical="center" wrapText="1"/>
      <protection locked="0"/>
    </xf>
    <xf numFmtId="4" fontId="20" fillId="4" borderId="1" xfId="9" applyFont="1" applyBorder="1" applyAlignment="1" applyProtection="1">
      <alignment horizontal="right" vertical="center" wrapText="1"/>
      <protection locked="0"/>
    </xf>
    <xf numFmtId="4" fontId="20" fillId="4" borderId="1" xfId="9" applyFont="1" applyAlignment="1" applyProtection="1">
      <alignment horizontal="right" vertical="center" wrapText="1"/>
      <protection locked="0"/>
    </xf>
    <xf numFmtId="0" fontId="20" fillId="0" borderId="0" xfId="0" applyFont="1" applyBorder="1" applyAlignment="1" applyProtection="1">
      <alignment vertical="center" wrapText="1"/>
      <protection locked="0"/>
    </xf>
    <xf numFmtId="4" fontId="20" fillId="0" borderId="0" xfId="15" applyNumberFormat="1" applyFont="1" applyBorder="1" applyAlignment="1" applyProtection="1">
      <alignment vertical="center" wrapText="1"/>
      <protection locked="0"/>
    </xf>
    <xf numFmtId="166" fontId="20" fillId="0" borderId="1" xfId="15" applyNumberFormat="1" applyFont="1" applyFill="1" applyBorder="1" applyAlignment="1" applyProtection="1">
      <alignment vertical="center" wrapText="1"/>
      <protection locked="0"/>
    </xf>
    <xf numFmtId="166" fontId="20" fillId="0" borderId="1" xfId="15" applyNumberFormat="1" applyFont="1" applyBorder="1" applyAlignment="1" applyProtection="1">
      <alignment vertical="center" wrapText="1"/>
      <protection locked="0"/>
    </xf>
    <xf numFmtId="166" fontId="20" fillId="14" borderId="2" xfId="16" applyNumberFormat="1" applyFont="1" applyFill="1" applyBorder="1" applyAlignment="1" applyProtection="1">
      <alignment vertical="center" wrapText="1"/>
    </xf>
    <xf numFmtId="49" fontId="23" fillId="14" borderId="13" xfId="16" applyNumberFormat="1" applyFont="1" applyFill="1" applyBorder="1" applyAlignment="1" applyProtection="1">
      <alignment horizontal="center" vertical="center" wrapText="1"/>
    </xf>
    <xf numFmtId="2" fontId="20" fillId="14" borderId="2" xfId="16" applyNumberFormat="1" applyFont="1" applyFill="1" applyBorder="1" applyAlignment="1" applyProtection="1">
      <alignment vertical="center" wrapText="1"/>
    </xf>
    <xf numFmtId="49" fontId="23" fillId="14" borderId="10" xfId="16" applyNumberFormat="1" applyFont="1" applyFill="1" applyBorder="1" applyAlignment="1" applyProtection="1">
      <alignment horizontal="left" vertical="center" wrapText="1"/>
    </xf>
    <xf numFmtId="49" fontId="20" fillId="14" borderId="10" xfId="6" applyNumberFormat="1" applyFont="1" applyFill="1" applyBorder="1" applyAlignment="1" applyProtection="1">
      <alignment horizontal="center" vertical="center" wrapText="1"/>
    </xf>
    <xf numFmtId="2" fontId="23" fillId="14" borderId="11" xfId="6" applyNumberFormat="1" applyFont="1" applyFill="1" applyBorder="1" applyAlignment="1" applyProtection="1">
      <alignment horizontal="center" vertical="center" wrapText="1"/>
    </xf>
    <xf numFmtId="3" fontId="20" fillId="14" borderId="1" xfId="6" applyNumberFormat="1" applyFont="1" applyFill="1" applyBorder="1" applyAlignment="1" applyProtection="1">
      <alignment horizontal="center" vertical="center" wrapText="1"/>
    </xf>
    <xf numFmtId="0" fontId="20" fillId="22" borderId="1" xfId="0" applyFont="1" applyFill="1" applyBorder="1" applyAlignment="1" applyProtection="1">
      <alignment horizontal="center" vertical="center" wrapText="1"/>
    </xf>
    <xf numFmtId="4" fontId="23" fillId="14" borderId="1" xfId="15" applyNumberFormat="1" applyFont="1" applyFill="1" applyBorder="1" applyAlignment="1" applyProtection="1">
      <alignment horizontal="center" vertical="center" wrapText="1"/>
    </xf>
    <xf numFmtId="49" fontId="23" fillId="14" borderId="1" xfId="6" applyNumberFormat="1" applyFont="1" applyFill="1" applyBorder="1" applyAlignment="1" applyProtection="1">
      <alignment horizontal="center" vertical="center" wrapText="1"/>
    </xf>
    <xf numFmtId="49" fontId="20" fillId="21" borderId="2" xfId="6" applyNumberFormat="1" applyFont="1" applyFill="1" applyBorder="1" applyAlignment="1" applyProtection="1">
      <alignment horizontal="center" vertical="center" wrapText="1"/>
    </xf>
    <xf numFmtId="49" fontId="20" fillId="14" borderId="2" xfId="16" applyNumberFormat="1" applyFont="1" applyFill="1" applyBorder="1" applyAlignment="1" applyProtection="1">
      <alignment horizontal="left" vertical="center" wrapText="1"/>
      <protection hidden="1"/>
    </xf>
    <xf numFmtId="49" fontId="20" fillId="14" borderId="2" xfId="16" applyNumberFormat="1" applyFont="1" applyFill="1" applyBorder="1" applyAlignment="1" applyProtection="1">
      <alignment vertical="center" wrapText="1"/>
      <protection hidden="1"/>
    </xf>
    <xf numFmtId="49" fontId="20" fillId="14" borderId="1" xfId="16" applyNumberFormat="1" applyFont="1" applyFill="1" applyBorder="1" applyAlignment="1" applyProtection="1">
      <alignment horizontal="left" vertical="center" wrapText="1"/>
      <protection hidden="1"/>
    </xf>
    <xf numFmtId="49" fontId="20" fillId="14" borderId="11" xfId="15" applyNumberFormat="1" applyFont="1" applyFill="1" applyBorder="1" applyAlignment="1" applyProtection="1">
      <alignment horizontal="center" vertical="center" wrapText="1"/>
      <protection hidden="1"/>
    </xf>
    <xf numFmtId="2" fontId="20" fillId="14" borderId="14" xfId="16" applyNumberFormat="1" applyFont="1" applyFill="1" applyBorder="1" applyAlignment="1" applyProtection="1">
      <alignment vertical="center" wrapText="1"/>
    </xf>
    <xf numFmtId="49" fontId="20" fillId="14" borderId="2" xfId="16" applyNumberFormat="1" applyFont="1" applyFill="1" applyBorder="1" applyAlignment="1" applyProtection="1">
      <alignment vertical="center" wrapText="1"/>
    </xf>
    <xf numFmtId="0" fontId="20" fillId="14" borderId="13" xfId="0" applyFont="1" applyFill="1" applyBorder="1" applyAlignment="1" applyProtection="1">
      <alignment horizontal="left" vertical="center" wrapText="1"/>
    </xf>
    <xf numFmtId="0" fontId="20" fillId="14" borderId="2" xfId="0" applyFont="1" applyFill="1" applyBorder="1" applyAlignment="1" applyProtection="1">
      <alignment horizontal="left" vertical="center" wrapText="1"/>
    </xf>
    <xf numFmtId="0" fontId="20" fillId="14" borderId="1" xfId="0" applyFont="1" applyFill="1" applyBorder="1" applyAlignment="1" applyProtection="1">
      <alignment vertical="center" wrapText="1"/>
    </xf>
    <xf numFmtId="49" fontId="47" fillId="14" borderId="1" xfId="5" applyNumberFormat="1" applyFont="1" applyFill="1" applyBorder="1" applyAlignment="1" applyProtection="1">
      <alignment vertical="center" wrapText="1"/>
    </xf>
    <xf numFmtId="4" fontId="29" fillId="17" borderId="1" xfId="15" applyNumberFormat="1" applyFont="1" applyFill="1" applyBorder="1" applyAlignment="1" applyProtection="1">
      <alignment vertical="center" wrapText="1"/>
    </xf>
    <xf numFmtId="4" fontId="20" fillId="24" borderId="1" xfId="17" applyNumberFormat="1" applyFont="1" applyFill="1" applyBorder="1" applyAlignment="1" applyProtection="1">
      <alignment vertical="center" wrapText="1"/>
    </xf>
    <xf numFmtId="4" fontId="29" fillId="23" borderId="1" xfId="15" applyNumberFormat="1" applyFont="1" applyFill="1" applyBorder="1" applyAlignment="1" applyProtection="1">
      <alignment vertical="center" wrapText="1"/>
    </xf>
    <xf numFmtId="4" fontId="20" fillId="17" borderId="12" xfId="11" applyFont="1" applyFill="1" applyBorder="1" applyAlignment="1" applyProtection="1">
      <alignment vertical="center" wrapText="1"/>
      <protection hidden="1"/>
    </xf>
    <xf numFmtId="4" fontId="23" fillId="17" borderId="1" xfId="6" applyNumberFormat="1" applyFont="1" applyFill="1" applyBorder="1" applyAlignment="1" applyProtection="1">
      <alignment vertical="center" wrapText="1"/>
      <protection hidden="1"/>
    </xf>
    <xf numFmtId="4" fontId="29" fillId="17" borderId="8" xfId="15" applyNumberFormat="1" applyFont="1" applyFill="1" applyBorder="1" applyAlignment="1" applyProtection="1">
      <alignment vertical="center" wrapText="1"/>
      <protection hidden="1"/>
    </xf>
    <xf numFmtId="0" fontId="33" fillId="15" borderId="0" xfId="3" applyFont="1" applyFill="1" applyBorder="1" applyAlignment="1" applyProtection="1">
      <alignment horizontal="left" vertical="top" wrapText="1"/>
      <protection hidden="1"/>
    </xf>
    <xf numFmtId="0" fontId="20" fillId="15" borderId="0" xfId="0" applyFont="1" applyFill="1" applyBorder="1" applyAlignment="1">
      <alignment vertical="center"/>
    </xf>
    <xf numFmtId="0" fontId="6" fillId="15" borderId="0" xfId="0" applyFont="1" applyFill="1" applyBorder="1" applyAlignment="1">
      <alignment horizontal="center" vertical="center" wrapText="1"/>
    </xf>
    <xf numFmtId="4" fontId="20" fillId="15" borderId="0" xfId="4" applyNumberFormat="1" applyFont="1" applyFill="1" applyBorder="1" applyAlignment="1" applyProtection="1">
      <alignment vertical="center"/>
    </xf>
    <xf numFmtId="4" fontId="23" fillId="15" borderId="0" xfId="4" applyNumberFormat="1" applyFont="1" applyFill="1" applyBorder="1" applyAlignment="1" applyProtection="1">
      <alignment vertical="center"/>
    </xf>
    <xf numFmtId="4" fontId="20" fillId="15" borderId="0" xfId="4" applyNumberFormat="1" applyFont="1" applyFill="1" applyBorder="1" applyAlignment="1" applyProtection="1">
      <alignment vertical="center"/>
      <protection hidden="1"/>
    </xf>
    <xf numFmtId="4" fontId="20" fillId="15" borderId="0" xfId="0" applyNumberFormat="1" applyFont="1" applyFill="1" applyBorder="1" applyAlignment="1" applyProtection="1">
      <alignment vertical="center"/>
      <protection locked="0"/>
    </xf>
    <xf numFmtId="4" fontId="20" fillId="14" borderId="7" xfId="4" applyNumberFormat="1" applyFont="1" applyFill="1" applyBorder="1" applyAlignment="1" applyProtection="1">
      <alignment vertical="center"/>
      <protection hidden="1"/>
    </xf>
    <xf numFmtId="4" fontId="23" fillId="14" borderId="3" xfId="6" applyNumberFormat="1" applyFont="1" applyFill="1" applyBorder="1" applyAlignment="1" applyProtection="1">
      <alignment vertical="center"/>
      <protection hidden="1"/>
    </xf>
    <xf numFmtId="0" fontId="20" fillId="14" borderId="9" xfId="0" applyFont="1" applyFill="1" applyBorder="1" applyAlignment="1">
      <alignment vertical="center"/>
    </xf>
    <xf numFmtId="0" fontId="20" fillId="14" borderId="10" xfId="0" applyFont="1" applyFill="1" applyBorder="1" applyAlignment="1">
      <alignment vertical="center"/>
    </xf>
    <xf numFmtId="4" fontId="23" fillId="14" borderId="1" xfId="6" applyNumberFormat="1" applyFont="1" applyFill="1" applyBorder="1" applyAlignment="1" applyProtection="1">
      <alignment vertical="center"/>
      <protection hidden="1"/>
    </xf>
    <xf numFmtId="4" fontId="20" fillId="14" borderId="6" xfId="4" applyNumberFormat="1" applyFont="1" applyFill="1" applyBorder="1" applyAlignment="1" applyProtection="1">
      <alignment vertical="center"/>
      <protection hidden="1"/>
    </xf>
    <xf numFmtId="4" fontId="23" fillId="14" borderId="5" xfId="10" applyNumberFormat="1" applyFont="1" applyFill="1" applyBorder="1" applyAlignment="1" applyProtection="1">
      <alignment horizontal="center" vertical="center"/>
      <protection hidden="1"/>
    </xf>
    <xf numFmtId="49" fontId="26" fillId="14" borderId="5" xfId="0" applyNumberFormat="1" applyFont="1" applyFill="1" applyBorder="1" applyAlignment="1" applyProtection="1">
      <alignment vertical="center"/>
      <protection hidden="1"/>
    </xf>
    <xf numFmtId="0" fontId="20" fillId="14" borderId="14" xfId="0" applyFont="1" applyFill="1" applyBorder="1" applyAlignment="1">
      <alignment vertical="center"/>
    </xf>
    <xf numFmtId="49" fontId="42" fillId="23" borderId="14" xfId="15" applyNumberFormat="1" applyFont="1" applyFill="1" applyBorder="1" applyAlignment="1" applyProtection="1">
      <alignment horizontal="left" vertical="center" wrapText="1"/>
      <protection hidden="1"/>
    </xf>
    <xf numFmtId="49" fontId="42" fillId="23" borderId="0" xfId="15" applyNumberFormat="1" applyFont="1" applyFill="1" applyBorder="1" applyAlignment="1" applyProtection="1">
      <alignment horizontal="left" vertical="center" wrapText="1"/>
      <protection hidden="1"/>
    </xf>
    <xf numFmtId="49" fontId="42" fillId="23" borderId="7" xfId="15" applyNumberFormat="1" applyFont="1" applyFill="1" applyBorder="1" applyAlignment="1" applyProtection="1">
      <alignment horizontal="left" vertical="center" wrapText="1"/>
      <protection hidden="1"/>
    </xf>
    <xf numFmtId="0" fontId="3" fillId="14" borderId="0" xfId="0" applyFont="1" applyFill="1" applyAlignment="1">
      <alignment vertical="center"/>
    </xf>
    <xf numFmtId="49" fontId="22" fillId="14" borderId="3" xfId="6" applyNumberFormat="1" applyFont="1" applyFill="1" applyBorder="1" applyAlignment="1" applyProtection="1">
      <alignment vertical="center"/>
      <protection hidden="1"/>
    </xf>
    <xf numFmtId="4" fontId="6" fillId="14" borderId="3" xfId="6" applyNumberFormat="1" applyFont="1" applyFill="1" applyBorder="1" applyAlignment="1" applyProtection="1">
      <alignment vertical="center"/>
      <protection hidden="1"/>
    </xf>
    <xf numFmtId="0" fontId="3" fillId="14" borderId="13" xfId="0" applyFont="1" applyFill="1" applyBorder="1" applyAlignment="1">
      <alignment vertical="center"/>
    </xf>
    <xf numFmtId="0" fontId="3" fillId="14" borderId="8" xfId="0" applyFont="1" applyFill="1" applyBorder="1" applyAlignment="1">
      <alignment vertical="center"/>
    </xf>
    <xf numFmtId="4" fontId="37" fillId="21" borderId="1" xfId="6" applyNumberFormat="1" applyFont="1" applyFill="1" applyBorder="1" applyAlignment="1" applyProtection="1">
      <alignment horizontal="right" vertical="center"/>
      <protection hidden="1"/>
    </xf>
    <xf numFmtId="4" fontId="110" fillId="14" borderId="14" xfId="6" applyNumberFormat="1" applyFont="1" applyFill="1" applyBorder="1" applyAlignment="1" applyProtection="1">
      <alignment vertical="center"/>
      <protection hidden="1"/>
    </xf>
    <xf numFmtId="4" fontId="110" fillId="14" borderId="0" xfId="6" applyNumberFormat="1" applyFont="1" applyFill="1" applyBorder="1" applyAlignment="1" applyProtection="1">
      <alignment vertical="center"/>
      <protection hidden="1"/>
    </xf>
    <xf numFmtId="4" fontId="110" fillId="14" borderId="0" xfId="6" applyNumberFormat="1" applyFont="1" applyFill="1" applyBorder="1" applyAlignment="1" applyProtection="1">
      <alignment horizontal="right" vertical="center"/>
      <protection hidden="1"/>
    </xf>
    <xf numFmtId="4" fontId="110" fillId="14" borderId="3" xfId="6" applyNumberFormat="1" applyFont="1" applyFill="1" applyBorder="1" applyAlignment="1" applyProtection="1">
      <alignment vertical="center"/>
      <protection hidden="1"/>
    </xf>
    <xf numFmtId="4" fontId="110" fillId="14" borderId="2" xfId="6" applyNumberFormat="1" applyFont="1" applyFill="1" applyBorder="1" applyAlignment="1" applyProtection="1">
      <alignment vertical="center"/>
      <protection hidden="1"/>
    </xf>
    <xf numFmtId="0" fontId="56" fillId="21" borderId="1" xfId="0" applyFont="1" applyFill="1" applyBorder="1" applyAlignment="1">
      <alignment horizontal="center" vertical="center"/>
    </xf>
    <xf numFmtId="4" fontId="37" fillId="21" borderId="1" xfId="6" applyNumberFormat="1" applyFont="1" applyFill="1" applyBorder="1" applyAlignment="1" applyProtection="1">
      <alignment vertical="center"/>
      <protection hidden="1"/>
    </xf>
    <xf numFmtId="0" fontId="42" fillId="0" borderId="1" xfId="0" applyFont="1" applyFill="1" applyBorder="1" applyAlignment="1" applyProtection="1">
      <alignment horizontal="left" vertical="center" wrapText="1"/>
      <protection locked="0"/>
    </xf>
    <xf numFmtId="49" fontId="23" fillId="14" borderId="1" xfId="7" applyNumberFormat="1" applyFont="1" applyFill="1" applyBorder="1" applyAlignment="1" applyProtection="1">
      <alignment horizontal="center" vertical="center" wrapText="1"/>
    </xf>
    <xf numFmtId="0" fontId="34" fillId="23" borderId="2" xfId="3" applyFont="1" applyFill="1" applyBorder="1" applyAlignment="1" applyProtection="1">
      <alignment vertical="center"/>
    </xf>
    <xf numFmtId="0" fontId="42" fillId="15" borderId="0" xfId="3" applyFont="1" applyFill="1" applyBorder="1" applyAlignment="1" applyProtection="1">
      <alignment horizontal="left" vertical="center"/>
    </xf>
    <xf numFmtId="0" fontId="20" fillId="15" borderId="0" xfId="0" applyFont="1" applyFill="1" applyBorder="1" applyAlignment="1" applyProtection="1">
      <alignment vertical="center"/>
    </xf>
    <xf numFmtId="49" fontId="45" fillId="15" borderId="0" xfId="5" applyNumberFormat="1" applyFont="1" applyFill="1" applyBorder="1" applyAlignment="1" applyProtection="1">
      <alignment vertical="center"/>
    </xf>
    <xf numFmtId="0" fontId="20" fillId="15" borderId="0" xfId="5" applyNumberFormat="1" applyFont="1" applyFill="1" applyBorder="1" applyAlignment="1" applyProtection="1">
      <alignment vertical="center"/>
    </xf>
    <xf numFmtId="49" fontId="45" fillId="14" borderId="10" xfId="5" applyNumberFormat="1" applyFont="1" applyFill="1" applyBorder="1" applyAlignment="1" applyProtection="1">
      <alignment vertical="center"/>
    </xf>
    <xf numFmtId="0" fontId="20" fillId="14" borderId="10" xfId="5" applyNumberFormat="1" applyFont="1" applyFill="1" applyBorder="1" applyAlignment="1" applyProtection="1">
      <alignment vertical="center"/>
    </xf>
    <xf numFmtId="0" fontId="23" fillId="14" borderId="11" xfId="3" applyFont="1" applyFill="1" applyBorder="1" applyAlignment="1" applyProtection="1">
      <alignment horizontal="right" vertical="center" wrapText="1"/>
    </xf>
    <xf numFmtId="0" fontId="23" fillId="14" borderId="15" xfId="3" applyFont="1" applyFill="1" applyBorder="1" applyAlignment="1" applyProtection="1">
      <alignment vertical="center"/>
    </xf>
    <xf numFmtId="4" fontId="28" fillId="14" borderId="1" xfId="8" applyNumberFormat="1" applyFont="1" applyFill="1" applyBorder="1" applyAlignment="1" applyProtection="1">
      <alignment horizontal="right" vertical="center"/>
    </xf>
    <xf numFmtId="165" fontId="28" fillId="14" borderId="1" xfId="8" applyNumberFormat="1" applyFont="1" applyFill="1" applyBorder="1" applyAlignment="1" applyProtection="1">
      <alignment horizontal="right" vertical="center"/>
    </xf>
    <xf numFmtId="4" fontId="20" fillId="14" borderId="10" xfId="0" applyNumberFormat="1" applyFont="1" applyFill="1" applyBorder="1" applyAlignment="1" applyProtection="1">
      <alignment vertical="center"/>
    </xf>
    <xf numFmtId="4" fontId="20" fillId="14" borderId="9" xfId="0" applyNumberFormat="1" applyFont="1" applyFill="1" applyBorder="1" applyAlignment="1" applyProtection="1">
      <alignment vertical="center"/>
    </xf>
    <xf numFmtId="4" fontId="20" fillId="14" borderId="11" xfId="0" applyNumberFormat="1" applyFont="1" applyFill="1" applyBorder="1" applyAlignment="1" applyProtection="1">
      <alignment vertical="center"/>
    </xf>
    <xf numFmtId="4" fontId="23" fillId="22" borderId="2" xfId="0" applyNumberFormat="1" applyFont="1" applyFill="1" applyBorder="1" applyAlignment="1" applyProtection="1">
      <alignment vertical="center"/>
    </xf>
    <xf numFmtId="167" fontId="47" fillId="14" borderId="1" xfId="26" applyNumberFormat="1" applyFont="1" applyFill="1" applyBorder="1" applyAlignment="1" applyProtection="1">
      <alignment horizontal="center" vertical="center" wrapText="1"/>
    </xf>
    <xf numFmtId="4" fontId="20" fillId="21" borderId="1" xfId="15" applyNumberFormat="1" applyFont="1" applyFill="1" applyBorder="1" applyAlignment="1" applyProtection="1">
      <alignment vertical="center" wrapText="1"/>
    </xf>
    <xf numFmtId="4" fontId="20" fillId="0" borderId="1" xfId="19" applyFont="1" applyFill="1" applyBorder="1" applyAlignment="1" applyProtection="1">
      <alignment horizontal="center" vertical="center" wrapText="1"/>
      <protection locked="0" hidden="1"/>
    </xf>
    <xf numFmtId="1" fontId="6" fillId="14" borderId="1" xfId="39" applyFont="1" applyFill="1" applyAlignment="1" applyProtection="1">
      <alignment horizontal="center" vertical="center" wrapText="1"/>
    </xf>
    <xf numFmtId="10" fontId="38" fillId="15" borderId="1" xfId="8" applyNumberFormat="1" applyFont="1" applyFill="1" applyAlignment="1" applyProtection="1">
      <alignment horizontal="center" vertical="center" wrapText="1"/>
    </xf>
    <xf numFmtId="4" fontId="30" fillId="17" borderId="1" xfId="0" applyNumberFormat="1" applyFont="1" applyFill="1" applyBorder="1" applyAlignment="1" applyProtection="1">
      <alignment vertical="center"/>
    </xf>
    <xf numFmtId="4" fontId="37" fillId="22" borderId="1" xfId="0" applyNumberFormat="1" applyFont="1" applyFill="1" applyBorder="1" applyAlignment="1" applyProtection="1">
      <alignment vertical="center"/>
    </xf>
    <xf numFmtId="0" fontId="5" fillId="0" borderId="1" xfId="0" applyFont="1" applyFill="1" applyBorder="1" applyAlignment="1" applyProtection="1">
      <alignment horizontal="right" vertical="center" wrapText="1"/>
      <protection locked="0"/>
    </xf>
    <xf numFmtId="49" fontId="23" fillId="15" borderId="1" xfId="7" applyNumberFormat="1" applyFont="1" applyFill="1" applyBorder="1" applyAlignment="1" applyProtection="1">
      <alignment vertical="center" wrapText="1"/>
    </xf>
    <xf numFmtId="0" fontId="24" fillId="0" borderId="1" xfId="0" applyFont="1" applyBorder="1" applyAlignment="1" applyProtection="1">
      <alignment vertical="center" wrapText="1"/>
      <protection locked="0"/>
    </xf>
    <xf numFmtId="0" fontId="24" fillId="0" borderId="1" xfId="0" applyFont="1" applyFill="1" applyBorder="1" applyAlignment="1" applyProtection="1">
      <alignment vertical="center" wrapText="1"/>
      <protection locked="0"/>
    </xf>
    <xf numFmtId="0" fontId="24" fillId="0" borderId="4" xfId="0" applyFont="1" applyFill="1" applyBorder="1" applyAlignment="1" applyProtection="1">
      <alignment vertical="center" wrapText="1"/>
      <protection locked="0"/>
    </xf>
    <xf numFmtId="0" fontId="47" fillId="0" borderId="1" xfId="0"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wrapText="1"/>
      <protection locked="0"/>
    </xf>
    <xf numFmtId="0" fontId="24" fillId="0" borderId="8" xfId="0" applyFont="1" applyBorder="1" applyAlignment="1" applyProtection="1">
      <alignment vertical="center" wrapText="1"/>
      <protection locked="0"/>
    </xf>
    <xf numFmtId="0" fontId="67" fillId="14" borderId="10" xfId="44" applyFont="1" applyFill="1" applyBorder="1" applyAlignment="1" applyProtection="1">
      <alignment vertical="center" wrapText="1"/>
    </xf>
    <xf numFmtId="49" fontId="6" fillId="14" borderId="1" xfId="16" applyNumberFormat="1" applyFont="1" applyFill="1" applyBorder="1" applyAlignment="1" applyProtection="1">
      <alignment vertical="center"/>
    </xf>
    <xf numFmtId="49" fontId="6" fillId="14" borderId="1" xfId="5" applyNumberFormat="1" applyFont="1" applyFill="1" applyBorder="1" applyAlignment="1" applyProtection="1">
      <alignment vertical="center"/>
    </xf>
    <xf numFmtId="0" fontId="20" fillId="0" borderId="1" xfId="0" applyFont="1" applyBorder="1" applyAlignment="1" applyProtection="1">
      <alignment vertical="center"/>
    </xf>
    <xf numFmtId="1" fontId="6" fillId="14" borderId="1" xfId="15" applyNumberFormat="1" applyFont="1" applyFill="1" applyBorder="1" applyAlignment="1" applyProtection="1">
      <alignment horizontal="center" vertical="center" wrapText="1"/>
    </xf>
    <xf numFmtId="3" fontId="6" fillId="14" borderId="6" xfId="37" applyNumberFormat="1" applyFont="1" applyFill="1" applyBorder="1" applyAlignment="1" applyProtection="1">
      <alignment horizontal="center" vertical="center" wrapText="1"/>
    </xf>
    <xf numFmtId="10" fontId="6" fillId="15" borderId="9" xfId="2" applyNumberFormat="1" applyFont="1" applyFill="1" applyBorder="1" applyAlignment="1" applyProtection="1">
      <alignment horizontal="center" vertical="center" wrapText="1"/>
      <protection locked="0"/>
    </xf>
    <xf numFmtId="10" fontId="6" fillId="15" borderId="11" xfId="2" applyNumberFormat="1" applyFont="1" applyFill="1" applyBorder="1" applyAlignment="1" applyProtection="1">
      <alignment horizontal="center" vertical="center" wrapText="1"/>
      <protection locked="0"/>
    </xf>
    <xf numFmtId="10" fontId="6" fillId="15" borderId="10" xfId="2" applyNumberFormat="1" applyFont="1" applyFill="1" applyBorder="1" applyAlignment="1" applyProtection="1">
      <alignment horizontal="center" vertical="center" wrapText="1"/>
      <protection locked="0"/>
    </xf>
    <xf numFmtId="10" fontId="6" fillId="15" borderId="1" xfId="38" applyNumberFormat="1" applyFont="1" applyFill="1" applyBorder="1" applyAlignment="1" applyProtection="1">
      <alignment horizontal="center" vertical="center" wrapText="1"/>
      <protection locked="0"/>
    </xf>
    <xf numFmtId="10" fontId="6" fillId="15" borderId="11" xfId="38" applyNumberFormat="1" applyFont="1" applyFill="1" applyBorder="1" applyAlignment="1" applyProtection="1">
      <alignment horizontal="center" vertical="center" wrapText="1"/>
      <protection locked="0"/>
    </xf>
    <xf numFmtId="0" fontId="31" fillId="14" borderId="1" xfId="31" applyFont="1" applyFill="1" applyBorder="1" applyAlignment="1" applyProtection="1">
      <alignment vertical="center" wrapText="1"/>
      <protection hidden="1"/>
    </xf>
    <xf numFmtId="0" fontId="31" fillId="14" borderId="1" xfId="31" applyFont="1" applyFill="1" applyBorder="1" applyAlignment="1" applyProtection="1">
      <alignment horizontal="center" vertical="center" wrapText="1"/>
      <protection hidden="1"/>
    </xf>
    <xf numFmtId="0" fontId="31" fillId="28" borderId="1" xfId="31" applyFont="1" applyFill="1" applyBorder="1" applyAlignment="1" applyProtection="1">
      <alignment vertical="center" wrapText="1"/>
      <protection hidden="1"/>
    </xf>
    <xf numFmtId="4" fontId="31" fillId="28" borderId="1" xfId="31" applyNumberFormat="1" applyFont="1" applyFill="1" applyBorder="1" applyAlignment="1" applyProtection="1">
      <alignment vertical="center" wrapText="1"/>
      <protection locked="0"/>
    </xf>
    <xf numFmtId="0" fontId="37" fillId="0" borderId="0" xfId="31" applyFont="1" applyAlignment="1" applyProtection="1">
      <alignment vertical="center" wrapText="1"/>
      <protection hidden="1"/>
    </xf>
    <xf numFmtId="0" fontId="2" fillId="0" borderId="11" xfId="0" applyFont="1" applyBorder="1" applyAlignment="1" applyProtection="1">
      <alignment vertical="center" wrapText="1"/>
      <protection locked="0"/>
    </xf>
    <xf numFmtId="4" fontId="47" fillId="17" borderId="1" xfId="15" applyNumberFormat="1" applyFont="1" applyFill="1" applyBorder="1" applyAlignment="1" applyProtection="1">
      <alignment vertical="center" wrapText="1"/>
      <protection hidden="1"/>
    </xf>
    <xf numFmtId="3" fontId="47" fillId="14" borderId="0" xfId="15" applyNumberFormat="1" applyFont="1" applyFill="1" applyBorder="1" applyAlignment="1" applyProtection="1">
      <alignment horizontal="center" vertical="center" wrapText="1"/>
      <protection hidden="1"/>
    </xf>
    <xf numFmtId="3" fontId="47" fillId="14" borderId="7" xfId="15" applyNumberFormat="1" applyFont="1" applyFill="1" applyBorder="1" applyAlignment="1" applyProtection="1">
      <alignment horizontal="center" vertical="center" wrapText="1"/>
      <protection hidden="1"/>
    </xf>
    <xf numFmtId="4" fontId="47" fillId="4" borderId="10" xfId="6" applyNumberFormat="1" applyFont="1" applyFill="1" applyBorder="1" applyAlignment="1" applyProtection="1">
      <alignment horizontal="right" vertical="center" wrapText="1"/>
      <protection locked="0"/>
    </xf>
    <xf numFmtId="4" fontId="47" fillId="0" borderId="2" xfId="15" applyNumberFormat="1" applyFont="1" applyFill="1" applyBorder="1" applyAlignment="1" applyProtection="1">
      <alignment vertical="center" wrapText="1"/>
      <protection locked="0"/>
    </xf>
    <xf numFmtId="4" fontId="20" fillId="24" borderId="9" xfId="6" applyNumberFormat="1" applyFont="1" applyFill="1" applyBorder="1" applyAlignment="1" applyProtection="1">
      <alignment vertical="center" wrapText="1"/>
      <protection locked="0"/>
    </xf>
    <xf numFmtId="4" fontId="20" fillId="24" borderId="10" xfId="6" applyNumberFormat="1" applyFont="1" applyFill="1" applyBorder="1" applyAlignment="1" applyProtection="1">
      <alignment vertical="center" wrapText="1"/>
      <protection locked="0"/>
    </xf>
    <xf numFmtId="4" fontId="20" fillId="24" borderId="11" xfId="6" applyNumberFormat="1" applyFont="1" applyFill="1" applyBorder="1" applyAlignment="1" applyProtection="1">
      <alignment vertical="center" wrapText="1"/>
      <protection locked="0"/>
    </xf>
    <xf numFmtId="10" fontId="8" fillId="14" borderId="1" xfId="2" applyNumberFormat="1" applyFont="1" applyFill="1" applyBorder="1" applyAlignment="1" applyProtection="1">
      <alignment horizontal="center" vertical="center" wrapText="1"/>
      <protection hidden="1"/>
    </xf>
    <xf numFmtId="4" fontId="25" fillId="14" borderId="1" xfId="15" applyNumberFormat="1" applyFont="1" applyFill="1" applyBorder="1" applyAlignment="1" applyProtection="1">
      <alignment horizontal="center" vertical="center" wrapText="1"/>
      <protection hidden="1"/>
    </xf>
    <xf numFmtId="4" fontId="8" fillId="14" borderId="1" xfId="31" applyNumberFormat="1" applyFont="1" applyFill="1" applyBorder="1" applyAlignment="1" applyProtection="1">
      <alignment vertical="center" wrapText="1"/>
      <protection hidden="1"/>
    </xf>
    <xf numFmtId="0" fontId="20" fillId="22" borderId="9" xfId="0" applyFont="1" applyFill="1" applyBorder="1" applyAlignment="1">
      <alignment horizontal="center" vertical="center" wrapText="1"/>
    </xf>
    <xf numFmtId="4" fontId="23" fillId="14" borderId="9" xfId="15" applyNumberFormat="1" applyFont="1" applyFill="1" applyBorder="1" applyAlignment="1" applyProtection="1">
      <alignment horizontal="center" vertical="center" wrapText="1"/>
      <protection hidden="1"/>
    </xf>
    <xf numFmtId="49" fontId="23" fillId="14" borderId="9" xfId="6" applyNumberFormat="1" applyFont="1" applyFill="1" applyBorder="1" applyAlignment="1" applyProtection="1">
      <alignment horizontal="center" vertical="center" wrapText="1"/>
      <protection hidden="1"/>
    </xf>
    <xf numFmtId="49" fontId="20" fillId="21" borderId="12" xfId="6" applyNumberFormat="1" applyFont="1" applyFill="1" applyBorder="1" applyAlignment="1" applyProtection="1">
      <alignment horizontal="center" vertical="center" wrapText="1"/>
      <protection hidden="1"/>
    </xf>
    <xf numFmtId="4" fontId="20" fillId="24" borderId="0" xfId="4" applyNumberFormat="1" applyFont="1" applyFill="1" applyBorder="1" applyAlignment="1" applyProtection="1">
      <alignment vertical="center" wrapText="1"/>
      <protection hidden="1"/>
    </xf>
    <xf numFmtId="4" fontId="20" fillId="24" borderId="5" xfId="4" applyNumberFormat="1" applyFont="1" applyFill="1" applyBorder="1" applyAlignment="1" applyProtection="1">
      <alignment vertical="center" wrapText="1"/>
      <protection hidden="1"/>
    </xf>
    <xf numFmtId="4" fontId="20" fillId="24" borderId="15" xfId="4" applyNumberFormat="1" applyFont="1" applyFill="1" applyBorder="1" applyAlignment="1" applyProtection="1">
      <alignment vertical="center" wrapText="1"/>
      <protection hidden="1"/>
    </xf>
    <xf numFmtId="4" fontId="23" fillId="14" borderId="4" xfId="6" applyNumberFormat="1" applyFont="1" applyFill="1" applyBorder="1" applyAlignment="1" applyProtection="1">
      <alignment vertical="center" wrapText="1"/>
      <protection hidden="1"/>
    </xf>
    <xf numFmtId="0" fontId="20" fillId="0" borderId="0" xfId="31" applyFont="1" applyAlignment="1">
      <alignment vertical="center" wrapText="1"/>
    </xf>
    <xf numFmtId="0" fontId="20" fillId="0" borderId="0" xfId="31" applyFont="1" applyFill="1" applyAlignment="1">
      <alignment vertical="center" wrapText="1"/>
    </xf>
    <xf numFmtId="0" fontId="39" fillId="0" borderId="0" xfId="31" applyFont="1" applyAlignment="1">
      <alignment vertical="center" wrapText="1"/>
    </xf>
    <xf numFmtId="0" fontId="20" fillId="14" borderId="35" xfId="0" applyFont="1" applyFill="1" applyBorder="1" applyAlignment="1" applyProtection="1">
      <alignment vertical="center"/>
      <protection locked="0"/>
    </xf>
    <xf numFmtId="1" fontId="22" fillId="14" borderId="9" xfId="0" applyNumberFormat="1" applyFont="1" applyFill="1" applyBorder="1" applyAlignment="1" applyProtection="1">
      <alignment horizontal="center" vertical="center"/>
      <protection locked="0"/>
    </xf>
    <xf numFmtId="4" fontId="6" fillId="14" borderId="10" xfId="0" applyNumberFormat="1" applyFont="1" applyFill="1" applyBorder="1" applyAlignment="1" applyProtection="1">
      <alignment horizontal="center" vertical="center"/>
      <protection locked="0"/>
    </xf>
    <xf numFmtId="4" fontId="6" fillId="14" borderId="9" xfId="0" applyNumberFormat="1" applyFont="1" applyFill="1" applyBorder="1" applyAlignment="1" applyProtection="1">
      <alignment horizontal="center" vertical="center"/>
      <protection locked="0"/>
    </xf>
    <xf numFmtId="0" fontId="6" fillId="14" borderId="10" xfId="0" applyFont="1" applyFill="1" applyBorder="1" applyAlignment="1" applyProtection="1">
      <alignment vertical="center"/>
      <protection locked="0"/>
    </xf>
    <xf numFmtId="49" fontId="6" fillId="14" borderId="9" xfId="0" applyNumberFormat="1" applyFont="1" applyFill="1" applyBorder="1" applyAlignment="1" applyProtection="1">
      <alignment horizontal="center" vertical="center"/>
      <protection locked="0"/>
    </xf>
    <xf numFmtId="0" fontId="6" fillId="14" borderId="10" xfId="0" applyFont="1" applyFill="1" applyBorder="1" applyAlignment="1" applyProtection="1">
      <alignment horizontal="center" vertical="center"/>
      <protection locked="0"/>
    </xf>
    <xf numFmtId="4" fontId="22" fillId="14" borderId="10" xfId="0" applyNumberFormat="1" applyFont="1" applyFill="1" applyBorder="1" applyAlignment="1" applyProtection="1">
      <alignment horizontal="center" vertical="center"/>
      <protection locked="0"/>
    </xf>
    <xf numFmtId="9" fontId="6" fillId="14" borderId="10" xfId="0" applyNumberFormat="1" applyFont="1" applyFill="1" applyBorder="1" applyAlignment="1" applyProtection="1">
      <alignment horizontal="center" vertical="center"/>
      <protection locked="0"/>
    </xf>
    <xf numFmtId="4" fontId="39" fillId="0" borderId="1" xfId="0" applyNumberFormat="1" applyFont="1" applyFill="1" applyBorder="1" applyAlignment="1">
      <alignment horizontal="right" vertical="center" indent="1"/>
    </xf>
    <xf numFmtId="49" fontId="6" fillId="14" borderId="41" xfId="0" applyNumberFormat="1" applyFont="1" applyFill="1" applyBorder="1" applyAlignment="1" applyProtection="1">
      <alignment horizontal="center" vertical="center"/>
      <protection locked="0"/>
    </xf>
    <xf numFmtId="0" fontId="6" fillId="14" borderId="42" xfId="0" applyFont="1" applyFill="1" applyBorder="1" applyAlignment="1" applyProtection="1">
      <alignment horizontal="center" vertical="center"/>
      <protection locked="0"/>
    </xf>
    <xf numFmtId="9" fontId="6" fillId="14" borderId="42" xfId="0" applyNumberFormat="1" applyFont="1" applyFill="1" applyBorder="1" applyAlignment="1" applyProtection="1">
      <alignment horizontal="center" vertical="center"/>
      <protection locked="0"/>
    </xf>
    <xf numFmtId="0" fontId="39" fillId="0" borderId="43" xfId="0" applyFont="1" applyFill="1" applyBorder="1" applyAlignment="1" applyProtection="1">
      <alignment vertical="center"/>
      <protection locked="0"/>
    </xf>
    <xf numFmtId="4" fontId="39" fillId="0" borderId="44" xfId="0" applyNumberFormat="1" applyFont="1" applyFill="1" applyBorder="1" applyAlignment="1">
      <alignment horizontal="right" vertical="center" indent="1"/>
    </xf>
    <xf numFmtId="0" fontId="39" fillId="0" borderId="45" xfId="0" applyFont="1" applyFill="1" applyBorder="1" applyAlignment="1" applyProtection="1">
      <alignment vertical="center"/>
      <protection locked="0"/>
    </xf>
    <xf numFmtId="4" fontId="39" fillId="0" borderId="46" xfId="0" applyNumberFormat="1" applyFont="1" applyFill="1" applyBorder="1" applyAlignment="1">
      <alignment horizontal="right" vertical="center" indent="1"/>
    </xf>
    <xf numFmtId="4" fontId="39" fillId="0" borderId="18" xfId="0" applyNumberFormat="1" applyFont="1" applyFill="1" applyBorder="1" applyAlignment="1">
      <alignment horizontal="right" vertical="center" indent="1"/>
    </xf>
    <xf numFmtId="0" fontId="1" fillId="14" borderId="10" xfId="0" applyFont="1" applyFill="1" applyBorder="1" applyAlignment="1">
      <alignment vertical="center" wrapText="1"/>
    </xf>
    <xf numFmtId="0" fontId="1" fillId="14" borderId="10" xfId="0" applyFont="1" applyFill="1" applyBorder="1" applyAlignment="1">
      <alignment vertical="top" wrapText="1"/>
    </xf>
    <xf numFmtId="0" fontId="24" fillId="14" borderId="3" xfId="0" applyFont="1" applyFill="1" applyBorder="1" applyAlignment="1">
      <alignment horizontal="center" vertical="center" wrapText="1"/>
    </xf>
    <xf numFmtId="0" fontId="24" fillId="14" borderId="4" xfId="0" applyFont="1" applyFill="1" applyBorder="1" applyAlignment="1">
      <alignment horizontal="center" vertical="center" wrapText="1"/>
    </xf>
    <xf numFmtId="4" fontId="20" fillId="14" borderId="1" xfId="4" applyNumberFormat="1" applyFont="1" applyFill="1" applyBorder="1" applyAlignment="1" applyProtection="1">
      <alignment horizontal="center" vertical="center"/>
      <protection hidden="1"/>
    </xf>
    <xf numFmtId="49" fontId="23" fillId="23" borderId="1" xfId="6" applyNumberFormat="1" applyFont="1" applyFill="1" applyBorder="1" applyAlignment="1" applyProtection="1">
      <alignment horizontal="right" vertical="center"/>
      <protection hidden="1"/>
    </xf>
    <xf numFmtId="0" fontId="23" fillId="22" borderId="2" xfId="0" applyFont="1" applyFill="1" applyBorder="1" applyAlignment="1">
      <alignment horizontal="right" vertical="center" wrapText="1"/>
    </xf>
    <xf numFmtId="0" fontId="23" fillId="22" borderId="4" xfId="0" applyFont="1" applyFill="1" applyBorder="1" applyAlignment="1">
      <alignment horizontal="right" vertical="center" wrapText="1"/>
    </xf>
    <xf numFmtId="49" fontId="29" fillId="17" borderId="1" xfId="0" applyNumberFormat="1" applyFont="1" applyFill="1" applyBorder="1" applyAlignment="1" applyProtection="1">
      <alignment horizontal="right" vertical="center"/>
      <protection hidden="1"/>
    </xf>
    <xf numFmtId="1" fontId="44" fillId="14" borderId="1" xfId="8" applyNumberFormat="1" applyFont="1" applyFill="1" applyBorder="1" applyAlignment="1" applyProtection="1">
      <alignment horizontal="right" vertical="center" wrapText="1"/>
    </xf>
    <xf numFmtId="1" fontId="44" fillId="14" borderId="1" xfId="8" applyNumberFormat="1" applyFont="1" applyFill="1" applyBorder="1" applyAlignment="1" applyProtection="1">
      <alignment horizontal="right" vertical="center"/>
    </xf>
    <xf numFmtId="4" fontId="20" fillId="14" borderId="15" xfId="0" applyNumberFormat="1" applyFont="1" applyFill="1" applyBorder="1" applyAlignment="1" applyProtection="1">
      <alignment horizontal="center" vertical="center"/>
    </xf>
    <xf numFmtId="4" fontId="23" fillId="17" borderId="14" xfId="0" applyNumberFormat="1" applyFont="1" applyFill="1" applyBorder="1" applyAlignment="1" applyProtection="1">
      <alignment horizontal="center" vertical="center"/>
    </xf>
    <xf numFmtId="4" fontId="23" fillId="17" borderId="7" xfId="0" applyNumberFormat="1" applyFont="1" applyFill="1" applyBorder="1" applyAlignment="1" applyProtection="1">
      <alignment horizontal="center" vertical="center"/>
    </xf>
    <xf numFmtId="4" fontId="23" fillId="17" borderId="13" xfId="0" applyNumberFormat="1" applyFont="1" applyFill="1" applyBorder="1" applyAlignment="1" applyProtection="1">
      <alignment horizontal="center" vertical="center"/>
    </xf>
    <xf numFmtId="4" fontId="23" fillId="17" borderId="8" xfId="0" applyNumberFormat="1" applyFont="1" applyFill="1" applyBorder="1" applyAlignment="1" applyProtection="1">
      <alignment horizontal="center" vertical="center"/>
    </xf>
    <xf numFmtId="4" fontId="23" fillId="22" borderId="2" xfId="0" applyNumberFormat="1" applyFont="1" applyFill="1" applyBorder="1" applyAlignment="1" applyProtection="1">
      <alignment horizontal="center" vertical="center"/>
    </xf>
    <xf numFmtId="4" fontId="23" fillId="22" borderId="4" xfId="0" applyNumberFormat="1" applyFont="1" applyFill="1" applyBorder="1" applyAlignment="1" applyProtection="1">
      <alignment horizontal="center" vertical="center"/>
    </xf>
    <xf numFmtId="49" fontId="29" fillId="17" borderId="1" xfId="6" applyNumberFormat="1" applyFont="1" applyFill="1" applyBorder="1" applyAlignment="1" applyProtection="1">
      <alignment horizontal="left" vertical="center"/>
      <protection hidden="1"/>
    </xf>
    <xf numFmtId="1" fontId="50" fillId="14" borderId="1" xfId="8" applyNumberFormat="1" applyFont="1" applyFill="1" applyBorder="1" applyAlignment="1" applyProtection="1">
      <alignment horizontal="right" vertical="center" wrapText="1"/>
    </xf>
    <xf numFmtId="1" fontId="50" fillId="14" borderId="1" xfId="8" applyNumberFormat="1" applyFont="1" applyFill="1" applyBorder="1" applyAlignment="1" applyProtection="1">
      <alignment horizontal="right" vertical="center"/>
    </xf>
    <xf numFmtId="49" fontId="20" fillId="14" borderId="1" xfId="6" applyNumberFormat="1" applyFont="1" applyFill="1" applyBorder="1" applyAlignment="1" applyProtection="1">
      <alignment horizontal="left" vertical="center"/>
    </xf>
    <xf numFmtId="49" fontId="42" fillId="23" borderId="1" xfId="6" applyNumberFormat="1" applyFont="1" applyFill="1" applyBorder="1" applyAlignment="1" applyProtection="1">
      <alignment horizontal="left" vertical="center" wrapText="1"/>
      <protection hidden="1"/>
    </xf>
    <xf numFmtId="49" fontId="23" fillId="14" borderId="1" xfId="0" applyNumberFormat="1" applyFont="1" applyFill="1" applyBorder="1" applyAlignment="1" applyProtection="1">
      <alignment horizontal="left" vertical="center"/>
      <protection hidden="1"/>
    </xf>
    <xf numFmtId="0" fontId="33" fillId="23" borderId="3" xfId="3" applyFont="1" applyFill="1" applyBorder="1" applyAlignment="1" applyProtection="1">
      <alignment horizontal="left" vertical="top" wrapText="1"/>
      <protection hidden="1"/>
    </xf>
    <xf numFmtId="0" fontId="33" fillId="23" borderId="4" xfId="3" applyFont="1" applyFill="1" applyBorder="1" applyAlignment="1" applyProtection="1">
      <alignment horizontal="left" vertical="top" wrapText="1"/>
      <protection hidden="1"/>
    </xf>
    <xf numFmtId="0" fontId="42" fillId="15" borderId="2" xfId="3" applyFont="1" applyFill="1" applyBorder="1" applyAlignment="1" applyProtection="1">
      <alignment horizontal="left" vertical="center"/>
      <protection locked="0"/>
    </xf>
    <xf numFmtId="0" fontId="42" fillId="15" borderId="3" xfId="3" applyFont="1" applyFill="1" applyBorder="1" applyAlignment="1" applyProtection="1">
      <alignment horizontal="left" vertical="center"/>
      <protection locked="0"/>
    </xf>
    <xf numFmtId="0" fontId="42" fillId="15" borderId="4" xfId="3" applyFont="1" applyFill="1" applyBorder="1" applyAlignment="1" applyProtection="1">
      <alignment horizontal="left" vertical="center"/>
      <protection locked="0"/>
    </xf>
    <xf numFmtId="0" fontId="6" fillId="21" borderId="9" xfId="0" applyFont="1" applyFill="1" applyBorder="1" applyAlignment="1">
      <alignment horizontal="center" vertical="center" wrapText="1"/>
    </xf>
    <xf numFmtId="0" fontId="6" fillId="21" borderId="11" xfId="0" applyFont="1" applyFill="1" applyBorder="1" applyAlignment="1">
      <alignment horizontal="center" vertical="center" wrapText="1"/>
    </xf>
    <xf numFmtId="49" fontId="50" fillId="14" borderId="2" xfId="0" applyNumberFormat="1" applyFont="1" applyFill="1" applyBorder="1" applyAlignment="1" applyProtection="1">
      <alignment horizontal="center" vertical="center"/>
      <protection hidden="1"/>
    </xf>
    <xf numFmtId="49" fontId="50" fillId="14" borderId="4" xfId="0" applyNumberFormat="1" applyFont="1" applyFill="1" applyBorder="1" applyAlignment="1" applyProtection="1">
      <alignment horizontal="center" vertical="center"/>
      <protection hidden="1"/>
    </xf>
    <xf numFmtId="49" fontId="44" fillId="14" borderId="2" xfId="0" applyNumberFormat="1" applyFont="1" applyFill="1" applyBorder="1" applyAlignment="1" applyProtection="1">
      <alignment horizontal="center" vertical="center" wrapText="1"/>
      <protection hidden="1"/>
    </xf>
    <xf numFmtId="49" fontId="44" fillId="14" borderId="3" xfId="0" applyNumberFormat="1" applyFont="1" applyFill="1" applyBorder="1" applyAlignment="1" applyProtection="1">
      <alignment horizontal="center" vertical="center" wrapText="1"/>
      <protection hidden="1"/>
    </xf>
    <xf numFmtId="49" fontId="44" fillId="14" borderId="4" xfId="0" applyNumberFormat="1" applyFont="1" applyFill="1" applyBorder="1" applyAlignment="1" applyProtection="1">
      <alignment horizontal="center" vertical="center" wrapText="1"/>
      <protection hidden="1"/>
    </xf>
    <xf numFmtId="49" fontId="20" fillId="14" borderId="1" xfId="0" applyNumberFormat="1" applyFont="1" applyFill="1" applyBorder="1" applyAlignment="1" applyProtection="1">
      <alignment horizontal="left" vertical="center"/>
      <protection hidden="1"/>
    </xf>
    <xf numFmtId="0" fontId="20" fillId="14" borderId="1" xfId="6" applyNumberFormat="1" applyFont="1" applyFill="1" applyBorder="1" applyAlignment="1" applyProtection="1">
      <alignment horizontal="left" vertical="center" wrapText="1"/>
      <protection hidden="1"/>
    </xf>
    <xf numFmtId="49" fontId="20" fillId="14" borderId="1" xfId="6" applyNumberFormat="1" applyFont="1" applyFill="1" applyBorder="1" applyAlignment="1" applyProtection="1">
      <alignment horizontal="left" vertical="center"/>
      <protection hidden="1"/>
    </xf>
    <xf numFmtId="49" fontId="23" fillId="14" borderId="1" xfId="6" applyNumberFormat="1" applyFont="1" applyFill="1" applyBorder="1" applyAlignment="1" applyProtection="1">
      <alignment horizontal="right" vertical="center" wrapText="1"/>
      <protection hidden="1"/>
    </xf>
    <xf numFmtId="49" fontId="23" fillId="14" borderId="1" xfId="6" applyNumberFormat="1" applyFont="1" applyFill="1" applyBorder="1" applyAlignment="1" applyProtection="1">
      <alignment horizontal="right" vertical="center"/>
    </xf>
    <xf numFmtId="49" fontId="29" fillId="17" borderId="1" xfId="6" applyNumberFormat="1" applyFont="1" applyFill="1" applyBorder="1" applyAlignment="1" applyProtection="1">
      <alignment horizontal="right" vertical="center"/>
      <protection hidden="1"/>
    </xf>
    <xf numFmtId="49" fontId="46" fillId="23" borderId="1" xfId="6" applyNumberFormat="1" applyFont="1" applyFill="1" applyBorder="1" applyAlignment="1" applyProtection="1">
      <alignment horizontal="left" vertical="center" wrapText="1"/>
    </xf>
    <xf numFmtId="10" fontId="23" fillId="14" borderId="5" xfId="10" applyNumberFormat="1" applyFont="1" applyFill="1" applyBorder="1" applyAlignment="1" applyProtection="1">
      <alignment horizontal="center" vertical="center"/>
      <protection hidden="1"/>
    </xf>
    <xf numFmtId="10" fontId="23" fillId="14" borderId="0" xfId="10" applyNumberFormat="1" applyFont="1" applyFill="1" applyBorder="1" applyAlignment="1" applyProtection="1">
      <alignment horizontal="center" vertical="center"/>
      <protection hidden="1"/>
    </xf>
    <xf numFmtId="0" fontId="24" fillId="14" borderId="0" xfId="0" applyFont="1" applyFill="1" applyBorder="1" applyAlignment="1">
      <alignment horizontal="center" vertical="center"/>
    </xf>
    <xf numFmtId="4" fontId="23" fillId="14" borderId="0" xfId="6" applyNumberFormat="1" applyFont="1" applyFill="1" applyBorder="1" applyAlignment="1" applyProtection="1">
      <alignment horizontal="center" vertical="center"/>
      <protection hidden="1"/>
    </xf>
    <xf numFmtId="4" fontId="20" fillId="0" borderId="31" xfId="0" applyNumberFormat="1" applyFont="1" applyBorder="1" applyAlignment="1" applyProtection="1">
      <alignment horizontal="center" vertical="center" wrapText="1"/>
    </xf>
    <xf numFmtId="4" fontId="20" fillId="0" borderId="32" xfId="0" applyNumberFormat="1" applyFont="1" applyBorder="1" applyAlignment="1" applyProtection="1">
      <alignment horizontal="center" vertical="center" wrapText="1"/>
    </xf>
    <xf numFmtId="4" fontId="20" fillId="0" borderId="33" xfId="0" applyNumberFormat="1" applyFont="1" applyBorder="1" applyAlignment="1" applyProtection="1">
      <alignment horizontal="center" vertical="center" wrapText="1"/>
    </xf>
    <xf numFmtId="0" fontId="111" fillId="0" borderId="0" xfId="0" applyFont="1" applyAlignment="1" applyProtection="1">
      <alignment horizontal="left" wrapText="1"/>
    </xf>
    <xf numFmtId="4" fontId="111" fillId="29" borderId="23" xfId="45" applyNumberFormat="1" applyFont="1" applyBorder="1" applyAlignment="1" applyProtection="1">
      <alignment horizontal="center" vertical="center"/>
    </xf>
    <xf numFmtId="4" fontId="111" fillId="29" borderId="24" xfId="45" applyNumberFormat="1" applyFont="1" applyBorder="1" applyAlignment="1" applyProtection="1">
      <alignment horizontal="center" vertical="center"/>
    </xf>
    <xf numFmtId="4" fontId="111" fillId="29" borderId="25" xfId="45" applyNumberFormat="1" applyFont="1" applyBorder="1" applyAlignment="1" applyProtection="1">
      <alignment horizontal="center" vertical="center"/>
    </xf>
    <xf numFmtId="4" fontId="37" fillId="29" borderId="26" xfId="45" applyNumberFormat="1" applyFont="1" applyBorder="1" applyAlignment="1" applyProtection="1">
      <alignment horizontal="center" vertical="center" wrapText="1"/>
    </xf>
    <xf numFmtId="4" fontId="37" fillId="29" borderId="22" xfId="45" applyNumberFormat="1" applyFont="1" applyBorder="1" applyAlignment="1" applyProtection="1">
      <alignment horizontal="center" vertical="center" wrapText="1"/>
    </xf>
    <xf numFmtId="4" fontId="37" fillId="29" borderId="27" xfId="45" applyNumberFormat="1" applyFont="1" applyBorder="1" applyAlignment="1" applyProtection="1">
      <alignment horizontal="center" vertical="center" wrapText="1"/>
    </xf>
    <xf numFmtId="4" fontId="37" fillId="29" borderId="28" xfId="45" applyNumberFormat="1" applyFont="1" applyBorder="1" applyAlignment="1" applyProtection="1">
      <alignment horizontal="center" vertical="center" wrapText="1"/>
    </xf>
    <xf numFmtId="4" fontId="37" fillId="29" borderId="29" xfId="45" applyNumberFormat="1" applyFont="1" applyBorder="1" applyAlignment="1" applyProtection="1">
      <alignment horizontal="center" vertical="center" wrapText="1"/>
    </xf>
    <xf numFmtId="4" fontId="37" fillId="29" borderId="30" xfId="45" applyNumberFormat="1" applyFont="1" applyBorder="1" applyAlignment="1" applyProtection="1">
      <alignment horizontal="center" vertical="center" wrapText="1"/>
    </xf>
    <xf numFmtId="4" fontId="39" fillId="0" borderId="26" xfId="45" applyNumberFormat="1" applyFont="1" applyFill="1" applyBorder="1" applyAlignment="1" applyProtection="1">
      <alignment horizontal="left" vertical="center"/>
      <protection locked="0"/>
    </xf>
    <xf numFmtId="4" fontId="39" fillId="0" borderId="22" xfId="45" applyNumberFormat="1" applyFont="1" applyFill="1" applyBorder="1" applyAlignment="1" applyProtection="1">
      <alignment horizontal="left" vertical="center"/>
      <protection locked="0"/>
    </xf>
    <xf numFmtId="4" fontId="39" fillId="0" borderId="27" xfId="45" applyNumberFormat="1" applyFont="1" applyFill="1" applyBorder="1" applyAlignment="1" applyProtection="1">
      <alignment horizontal="left" vertical="center"/>
      <protection locked="0"/>
    </xf>
    <xf numFmtId="49" fontId="20" fillId="14" borderId="1" xfId="16" applyNumberFormat="1" applyFont="1" applyFill="1" applyBorder="1" applyAlignment="1" applyProtection="1">
      <alignment horizontal="right" vertical="center" wrapText="1"/>
      <protection hidden="1"/>
    </xf>
    <xf numFmtId="49" fontId="23" fillId="14" borderId="5" xfId="15" applyNumberFormat="1" applyFont="1" applyFill="1" applyBorder="1" applyAlignment="1" applyProtection="1">
      <alignment horizontal="center" vertical="center" wrapText="1"/>
    </xf>
    <xf numFmtId="49" fontId="23" fillId="14" borderId="3" xfId="15" applyNumberFormat="1" applyFont="1" applyFill="1" applyBorder="1" applyAlignment="1" applyProtection="1">
      <alignment horizontal="center" vertical="center" wrapText="1"/>
    </xf>
    <xf numFmtId="49" fontId="20" fillId="14" borderId="2" xfId="16" applyNumberFormat="1" applyFont="1" applyFill="1" applyBorder="1" applyAlignment="1" applyProtection="1">
      <alignment horizontal="right" vertical="center" wrapText="1"/>
    </xf>
    <xf numFmtId="49" fontId="20" fillId="14" borderId="3" xfId="16" applyNumberFormat="1" applyFont="1" applyFill="1" applyBorder="1" applyAlignment="1" applyProtection="1">
      <alignment horizontal="right" vertical="center" wrapText="1"/>
    </xf>
    <xf numFmtId="49" fontId="20" fillId="14" borderId="4" xfId="16" applyNumberFormat="1" applyFont="1" applyFill="1" applyBorder="1" applyAlignment="1" applyProtection="1">
      <alignment horizontal="right" vertical="center" wrapText="1"/>
    </xf>
    <xf numFmtId="49" fontId="47" fillId="23" borderId="2" xfId="16" applyNumberFormat="1" applyFont="1" applyFill="1" applyBorder="1" applyAlignment="1" applyProtection="1">
      <alignment horizontal="right" vertical="center" wrapText="1"/>
    </xf>
    <xf numFmtId="49" fontId="47" fillId="23" borderId="3" xfId="16" applyNumberFormat="1" applyFont="1" applyFill="1" applyBorder="1" applyAlignment="1" applyProtection="1">
      <alignment horizontal="right" vertical="center" wrapText="1"/>
    </xf>
    <xf numFmtId="49" fontId="47" fillId="23" borderId="4" xfId="16" applyNumberFormat="1" applyFont="1" applyFill="1" applyBorder="1" applyAlignment="1" applyProtection="1">
      <alignment horizontal="right" vertical="center" wrapText="1"/>
    </xf>
    <xf numFmtId="0" fontId="80" fillId="14" borderId="0" xfId="21" applyFont="1" applyFill="1" applyBorder="1" applyAlignment="1">
      <alignment horizontal="center" vertical="center" wrapText="1"/>
    </xf>
    <xf numFmtId="2" fontId="23" fillId="14" borderId="5" xfId="6" applyNumberFormat="1" applyFont="1" applyFill="1" applyBorder="1" applyAlignment="1" applyProtection="1">
      <alignment horizontal="center" vertical="center" wrapText="1"/>
      <protection hidden="1"/>
    </xf>
    <xf numFmtId="2" fontId="23" fillId="14" borderId="3" xfId="6" applyNumberFormat="1" applyFont="1" applyFill="1" applyBorder="1" applyAlignment="1" applyProtection="1">
      <alignment horizontal="center" vertical="center" wrapText="1"/>
      <protection hidden="1"/>
    </xf>
    <xf numFmtId="0" fontId="80" fillId="14" borderId="0" xfId="15" applyFont="1" applyFill="1" applyBorder="1" applyAlignment="1">
      <alignment horizontal="center" vertical="center" wrapText="1"/>
    </xf>
    <xf numFmtId="49" fontId="47" fillId="14" borderId="3" xfId="5" applyNumberFormat="1" applyFont="1" applyFill="1" applyBorder="1" applyAlignment="1" applyProtection="1">
      <alignment horizontal="center" vertical="center" wrapText="1"/>
      <protection locked="0"/>
    </xf>
    <xf numFmtId="49" fontId="20" fillId="24" borderId="2" xfId="16" applyNumberFormat="1" applyFont="1" applyFill="1" applyBorder="1" applyAlignment="1" applyProtection="1">
      <alignment horizontal="right" vertical="center" wrapText="1"/>
      <protection hidden="1"/>
    </xf>
    <xf numFmtId="49" fontId="20" fillId="24" borderId="3" xfId="16" applyNumberFormat="1" applyFont="1" applyFill="1" applyBorder="1" applyAlignment="1" applyProtection="1">
      <alignment horizontal="right" vertical="center" wrapText="1"/>
      <protection hidden="1"/>
    </xf>
    <xf numFmtId="49" fontId="20" fillId="24" borderId="4" xfId="16" applyNumberFormat="1" applyFont="1" applyFill="1" applyBorder="1" applyAlignment="1" applyProtection="1">
      <alignment horizontal="right" vertical="center" wrapText="1"/>
      <protection hidden="1"/>
    </xf>
    <xf numFmtId="0" fontId="20" fillId="14" borderId="1" xfId="0" applyNumberFormat="1" applyFont="1" applyFill="1" applyBorder="1" applyAlignment="1" applyProtection="1">
      <alignment horizontal="right" vertical="center" wrapText="1"/>
      <protection hidden="1"/>
    </xf>
    <xf numFmtId="49" fontId="29" fillId="17" borderId="2" xfId="16" applyNumberFormat="1" applyFont="1" applyFill="1" applyBorder="1" applyAlignment="1" applyProtection="1">
      <alignment horizontal="left" vertical="center" wrapText="1"/>
    </xf>
    <xf numFmtId="49" fontId="29" fillId="17" borderId="3" xfId="16" applyNumberFormat="1" applyFont="1" applyFill="1" applyBorder="1" applyAlignment="1" applyProtection="1">
      <alignment horizontal="left" vertical="center" wrapText="1"/>
    </xf>
    <xf numFmtId="49" fontId="29" fillId="17" borderId="4" xfId="16" applyNumberFormat="1" applyFont="1" applyFill="1" applyBorder="1" applyAlignment="1" applyProtection="1">
      <alignment horizontal="left" vertical="center" wrapText="1"/>
    </xf>
    <xf numFmtId="49" fontId="20" fillId="0" borderId="1" xfId="16" applyNumberFormat="1" applyFont="1" applyFill="1" applyBorder="1" applyAlignment="1" applyProtection="1">
      <alignment horizontal="left" vertical="top" wrapText="1"/>
      <protection locked="0"/>
    </xf>
    <xf numFmtId="49" fontId="20" fillId="0" borderId="2" xfId="16" applyNumberFormat="1" applyFont="1" applyFill="1" applyBorder="1" applyAlignment="1" applyProtection="1">
      <alignment horizontal="left" vertical="top" wrapText="1"/>
      <protection locked="0"/>
    </xf>
    <xf numFmtId="49" fontId="20" fillId="0" borderId="1" xfId="15" applyNumberFormat="1" applyFont="1" applyFill="1" applyBorder="1" applyAlignment="1" applyProtection="1">
      <alignment horizontal="left" vertical="top" wrapText="1"/>
      <protection locked="0"/>
    </xf>
    <xf numFmtId="49" fontId="20" fillId="0" borderId="2" xfId="15" applyNumberFormat="1" applyFont="1" applyFill="1" applyBorder="1" applyAlignment="1" applyProtection="1">
      <alignment horizontal="left" vertical="top" wrapText="1"/>
      <protection locked="0"/>
    </xf>
    <xf numFmtId="49" fontId="42" fillId="17" borderId="3" xfId="16" applyNumberFormat="1" applyFont="1" applyFill="1" applyBorder="1" applyAlignment="1" applyProtection="1">
      <alignment horizontal="left" vertical="center" wrapText="1"/>
      <protection hidden="1"/>
    </xf>
    <xf numFmtId="49" fontId="42" fillId="17" borderId="4" xfId="16" applyNumberFormat="1" applyFont="1" applyFill="1" applyBorder="1" applyAlignment="1" applyProtection="1">
      <alignment horizontal="left" vertical="center" wrapText="1"/>
      <protection hidden="1"/>
    </xf>
    <xf numFmtId="49" fontId="47" fillId="14" borderId="2" xfId="5" applyNumberFormat="1" applyFont="1" applyFill="1" applyBorder="1" applyAlignment="1" applyProtection="1">
      <alignment horizontal="right" vertical="center" wrapText="1"/>
    </xf>
    <xf numFmtId="49" fontId="47" fillId="14" borderId="4" xfId="5" applyNumberFormat="1" applyFont="1" applyFill="1" applyBorder="1" applyAlignment="1" applyProtection="1">
      <alignment horizontal="right" vertical="center" wrapText="1"/>
    </xf>
    <xf numFmtId="49" fontId="29" fillId="17" borderId="2" xfId="16" applyNumberFormat="1" applyFont="1" applyFill="1" applyBorder="1" applyAlignment="1" applyProtection="1">
      <alignment horizontal="left" vertical="center" wrapText="1"/>
      <protection hidden="1"/>
    </xf>
    <xf numFmtId="49" fontId="29" fillId="17" borderId="3" xfId="16" applyNumberFormat="1" applyFont="1" applyFill="1" applyBorder="1" applyAlignment="1" applyProtection="1">
      <alignment horizontal="left" vertical="center" wrapText="1"/>
      <protection hidden="1"/>
    </xf>
    <xf numFmtId="49" fontId="29" fillId="17" borderId="4" xfId="16" applyNumberFormat="1" applyFont="1" applyFill="1" applyBorder="1" applyAlignment="1" applyProtection="1">
      <alignment horizontal="left" vertical="center" wrapText="1"/>
      <protection hidden="1"/>
    </xf>
    <xf numFmtId="3" fontId="23" fillId="23" borderId="2" xfId="15" applyNumberFormat="1" applyFont="1" applyFill="1" applyBorder="1" applyAlignment="1" applyProtection="1">
      <alignment horizontal="center" vertical="center" wrapText="1"/>
      <protection hidden="1"/>
    </xf>
    <xf numFmtId="3" fontId="23" fillId="23" borderId="3" xfId="15" applyNumberFormat="1" applyFont="1" applyFill="1" applyBorder="1" applyAlignment="1" applyProtection="1">
      <alignment horizontal="center" vertical="center" wrapText="1"/>
      <protection hidden="1"/>
    </xf>
    <xf numFmtId="3" fontId="20" fillId="0" borderId="1" xfId="15" applyNumberFormat="1" applyFont="1" applyBorder="1" applyAlignment="1" applyProtection="1">
      <alignment horizontal="center" vertical="center" wrapText="1"/>
      <protection locked="0"/>
    </xf>
    <xf numFmtId="49" fontId="23" fillId="23" borderId="2" xfId="16" applyNumberFormat="1" applyFont="1" applyFill="1" applyBorder="1" applyAlignment="1" applyProtection="1">
      <alignment horizontal="center" vertical="center" wrapText="1"/>
      <protection hidden="1"/>
    </xf>
    <xf numFmtId="49" fontId="23" fillId="23" borderId="3" xfId="16" applyNumberFormat="1" applyFont="1" applyFill="1" applyBorder="1" applyAlignment="1" applyProtection="1">
      <alignment horizontal="center" vertical="center" wrapText="1"/>
      <protection hidden="1"/>
    </xf>
    <xf numFmtId="49" fontId="23" fillId="23" borderId="4" xfId="16" applyNumberFormat="1" applyFont="1" applyFill="1" applyBorder="1" applyAlignment="1" applyProtection="1">
      <alignment horizontal="center" vertical="center" wrapText="1"/>
      <protection hidden="1"/>
    </xf>
    <xf numFmtId="0" fontId="80" fillId="14" borderId="0" xfId="0" applyFont="1" applyFill="1" applyBorder="1" applyAlignment="1">
      <alignment horizontal="center" vertical="center" wrapText="1"/>
    </xf>
    <xf numFmtId="49" fontId="29" fillId="17" borderId="1" xfId="16" applyNumberFormat="1" applyFont="1" applyFill="1" applyBorder="1" applyAlignment="1" applyProtection="1">
      <alignment horizontal="left" vertical="center" wrapText="1"/>
      <protection hidden="1"/>
    </xf>
    <xf numFmtId="2" fontId="46" fillId="14" borderId="0" xfId="6" applyNumberFormat="1" applyFont="1" applyFill="1" applyBorder="1" applyAlignment="1" applyProtection="1">
      <alignment horizontal="center" vertical="center" wrapText="1"/>
      <protection hidden="1"/>
    </xf>
    <xf numFmtId="2" fontId="29" fillId="17" borderId="2" xfId="6" applyNumberFormat="1" applyFont="1" applyFill="1" applyBorder="1" applyAlignment="1" applyProtection="1">
      <alignment horizontal="left" vertical="center" wrapText="1"/>
      <protection hidden="1"/>
    </xf>
    <xf numFmtId="2" fontId="29" fillId="17" borderId="3" xfId="6" applyNumberFormat="1" applyFont="1" applyFill="1" applyBorder="1" applyAlignment="1" applyProtection="1">
      <alignment horizontal="left" vertical="center" wrapText="1"/>
      <protection hidden="1"/>
    </xf>
    <xf numFmtId="2" fontId="29" fillId="17" borderId="4" xfId="6" applyNumberFormat="1" applyFont="1" applyFill="1" applyBorder="1" applyAlignment="1" applyProtection="1">
      <alignment horizontal="left" vertical="center" wrapText="1"/>
      <protection hidden="1"/>
    </xf>
    <xf numFmtId="0" fontId="50" fillId="24" borderId="12" xfId="0" applyFont="1" applyFill="1" applyBorder="1" applyAlignment="1" applyProtection="1">
      <alignment horizontal="center" vertical="center" wrapText="1"/>
      <protection hidden="1"/>
    </xf>
    <xf numFmtId="0" fontId="50" fillId="24" borderId="6" xfId="0" applyFont="1" applyFill="1" applyBorder="1" applyAlignment="1" applyProtection="1">
      <alignment horizontal="center" vertical="center" wrapText="1"/>
      <protection hidden="1"/>
    </xf>
    <xf numFmtId="0" fontId="50" fillId="24" borderId="14" xfId="0" applyFont="1" applyFill="1" applyBorder="1" applyAlignment="1" applyProtection="1">
      <alignment horizontal="center" vertical="center" wrapText="1"/>
      <protection hidden="1"/>
    </xf>
    <xf numFmtId="0" fontId="50" fillId="24" borderId="7" xfId="0" applyFont="1" applyFill="1" applyBorder="1" applyAlignment="1" applyProtection="1">
      <alignment horizontal="center" vertical="center" wrapText="1"/>
      <protection hidden="1"/>
    </xf>
    <xf numFmtId="0" fontId="50" fillId="24" borderId="13" xfId="0" applyFont="1" applyFill="1" applyBorder="1" applyAlignment="1" applyProtection="1">
      <alignment horizontal="center" vertical="center" wrapText="1"/>
      <protection hidden="1"/>
    </xf>
    <xf numFmtId="0" fontId="50" fillId="24" borderId="8" xfId="0" applyFont="1" applyFill="1" applyBorder="1" applyAlignment="1" applyProtection="1">
      <alignment horizontal="center" vertical="center" wrapText="1"/>
      <protection hidden="1"/>
    </xf>
    <xf numFmtId="49" fontId="47" fillId="23" borderId="1" xfId="15" applyNumberFormat="1" applyFont="1" applyFill="1" applyBorder="1" applyAlignment="1" applyProtection="1">
      <alignment horizontal="right" vertical="center" wrapText="1"/>
      <protection hidden="1"/>
    </xf>
    <xf numFmtId="49" fontId="20" fillId="14" borderId="2" xfId="16" applyNumberFormat="1" applyFont="1" applyFill="1" applyBorder="1" applyAlignment="1" applyProtection="1">
      <alignment horizontal="left" vertical="center" wrapText="1"/>
      <protection hidden="1"/>
    </xf>
    <xf numFmtId="49" fontId="20" fillId="14" borderId="4" xfId="16" applyNumberFormat="1" applyFont="1" applyFill="1" applyBorder="1" applyAlignment="1" applyProtection="1">
      <alignment horizontal="left" vertical="center" wrapText="1"/>
      <protection hidden="1"/>
    </xf>
    <xf numFmtId="49" fontId="47" fillId="14" borderId="3" xfId="15" applyNumberFormat="1" applyFont="1" applyFill="1" applyBorder="1" applyAlignment="1" applyProtection="1">
      <alignment horizontal="right" vertical="center" wrapText="1"/>
      <protection hidden="1"/>
    </xf>
    <xf numFmtId="49" fontId="47" fillId="14" borderId="4" xfId="15" applyNumberFormat="1" applyFont="1" applyFill="1" applyBorder="1" applyAlignment="1" applyProtection="1">
      <alignment horizontal="right" vertical="center" wrapText="1"/>
      <protection hidden="1"/>
    </xf>
    <xf numFmtId="2" fontId="80" fillId="14" borderId="5" xfId="6" applyNumberFormat="1" applyFont="1" applyFill="1" applyBorder="1" applyAlignment="1" applyProtection="1">
      <alignment horizontal="center" vertical="center" wrapText="1"/>
      <protection hidden="1"/>
    </xf>
    <xf numFmtId="2" fontId="80" fillId="14" borderId="0" xfId="6" applyNumberFormat="1" applyFont="1" applyFill="1" applyBorder="1" applyAlignment="1" applyProtection="1">
      <alignment horizontal="center" vertical="center" wrapText="1"/>
      <protection hidden="1"/>
    </xf>
    <xf numFmtId="2" fontId="80" fillId="14" borderId="15" xfId="6" applyNumberFormat="1" applyFont="1" applyFill="1" applyBorder="1" applyAlignment="1" applyProtection="1">
      <alignment horizontal="center" vertical="center" wrapText="1"/>
      <protection hidden="1"/>
    </xf>
    <xf numFmtId="49" fontId="23" fillId="14" borderId="5" xfId="16" applyNumberFormat="1" applyFont="1" applyFill="1" applyBorder="1" applyAlignment="1" applyProtection="1">
      <alignment horizontal="center" vertical="center" wrapText="1"/>
    </xf>
    <xf numFmtId="49" fontId="23" fillId="14" borderId="3" xfId="16" applyNumberFormat="1" applyFont="1" applyFill="1" applyBorder="1" applyAlignment="1" applyProtection="1">
      <alignment horizontal="center" vertical="center" wrapText="1"/>
    </xf>
    <xf numFmtId="49" fontId="23" fillId="14" borderId="0" xfId="16" applyNumberFormat="1" applyFont="1" applyFill="1" applyBorder="1" applyAlignment="1" applyProtection="1">
      <alignment horizontal="center" vertical="center" wrapText="1"/>
      <protection hidden="1"/>
    </xf>
    <xf numFmtId="3" fontId="23" fillId="14" borderId="2" xfId="15" applyNumberFormat="1" applyFont="1" applyFill="1" applyBorder="1" applyAlignment="1" applyProtection="1">
      <alignment horizontal="center" vertical="center" wrapText="1"/>
      <protection hidden="1"/>
    </xf>
    <xf numFmtId="3" fontId="23" fillId="14" borderId="3" xfId="15" applyNumberFormat="1" applyFont="1" applyFill="1" applyBorder="1" applyAlignment="1" applyProtection="1">
      <alignment horizontal="center" vertical="center" wrapText="1"/>
      <protection hidden="1"/>
    </xf>
    <xf numFmtId="3" fontId="23" fillId="14" borderId="4" xfId="15" applyNumberFormat="1" applyFont="1" applyFill="1" applyBorder="1" applyAlignment="1" applyProtection="1">
      <alignment horizontal="center" vertical="center" wrapText="1"/>
      <protection hidden="1"/>
    </xf>
    <xf numFmtId="0" fontId="29" fillId="24" borderId="2" xfId="0" applyFont="1" applyFill="1" applyBorder="1" applyAlignment="1" applyProtection="1">
      <alignment horizontal="right" vertical="center" wrapText="1"/>
      <protection hidden="1"/>
    </xf>
    <xf numFmtId="0" fontId="29" fillId="24" borderId="3" xfId="0" applyFont="1" applyFill="1" applyBorder="1" applyAlignment="1" applyProtection="1">
      <alignment horizontal="right" vertical="center" wrapText="1"/>
      <protection hidden="1"/>
    </xf>
    <xf numFmtId="0" fontId="29" fillId="24" borderId="4" xfId="0" applyFont="1" applyFill="1" applyBorder="1" applyAlignment="1" applyProtection="1">
      <alignment horizontal="right" vertical="center" wrapText="1"/>
      <protection hidden="1"/>
    </xf>
    <xf numFmtId="0" fontId="42" fillId="17" borderId="3" xfId="0" applyFont="1" applyFill="1" applyBorder="1" applyAlignment="1" applyProtection="1">
      <alignment horizontal="left" vertical="center" wrapText="1"/>
      <protection hidden="1"/>
    </xf>
    <xf numFmtId="0" fontId="42" fillId="17" borderId="4" xfId="0" applyFont="1" applyFill="1" applyBorder="1" applyAlignment="1" applyProtection="1">
      <alignment horizontal="left" vertical="center" wrapText="1"/>
      <protection hidden="1"/>
    </xf>
    <xf numFmtId="49" fontId="20" fillId="14" borderId="2" xfId="16" applyNumberFormat="1" applyFont="1" applyFill="1" applyBorder="1" applyAlignment="1" applyProtection="1">
      <alignment horizontal="left" vertical="center" wrapText="1"/>
    </xf>
    <xf numFmtId="49" fontId="20" fillId="14" borderId="3" xfId="16" applyNumberFormat="1" applyFont="1" applyFill="1" applyBorder="1" applyAlignment="1" applyProtection="1">
      <alignment horizontal="left" vertical="center" wrapText="1"/>
    </xf>
    <xf numFmtId="49" fontId="20" fillId="14" borderId="4" xfId="16" applyNumberFormat="1" applyFont="1" applyFill="1" applyBorder="1" applyAlignment="1" applyProtection="1">
      <alignment horizontal="left" vertical="center" wrapText="1"/>
    </xf>
    <xf numFmtId="49" fontId="20" fillId="14" borderId="2" xfId="16" applyNumberFormat="1" applyFont="1" applyFill="1" applyBorder="1" applyAlignment="1" applyProtection="1">
      <alignment horizontal="left" vertical="center" wrapText="1"/>
      <protection locked="0"/>
    </xf>
    <xf numFmtId="49" fontId="20" fillId="14" borderId="3" xfId="16" applyNumberFormat="1" applyFont="1" applyFill="1" applyBorder="1" applyAlignment="1" applyProtection="1">
      <alignment horizontal="left" vertical="center" wrapText="1"/>
      <protection locked="0"/>
    </xf>
    <xf numFmtId="49" fontId="20" fillId="14" borderId="4" xfId="16" applyNumberFormat="1" applyFont="1" applyFill="1" applyBorder="1" applyAlignment="1" applyProtection="1">
      <alignment horizontal="left" vertical="center" wrapText="1"/>
      <protection locked="0"/>
    </xf>
    <xf numFmtId="49" fontId="20" fillId="0" borderId="2" xfId="5" applyNumberFormat="1" applyFont="1" applyFill="1" applyBorder="1" applyAlignment="1" applyProtection="1">
      <alignment horizontal="left" vertical="center" wrapText="1"/>
      <protection locked="0"/>
    </xf>
    <xf numFmtId="49" fontId="20" fillId="0" borderId="3" xfId="5" applyNumberFormat="1" applyFont="1" applyFill="1" applyBorder="1" applyAlignment="1" applyProtection="1">
      <alignment horizontal="left" vertical="center" wrapText="1"/>
      <protection locked="0"/>
    </xf>
    <xf numFmtId="49" fontId="20" fillId="0" borderId="4" xfId="5" applyNumberFormat="1" applyFont="1" applyFill="1" applyBorder="1" applyAlignment="1" applyProtection="1">
      <alignment horizontal="left" vertical="center" wrapText="1"/>
      <protection locked="0"/>
    </xf>
    <xf numFmtId="49" fontId="42" fillId="17" borderId="3" xfId="16" applyNumberFormat="1" applyFont="1" applyFill="1" applyBorder="1" applyAlignment="1" applyProtection="1">
      <alignment horizontal="left" vertical="center" wrapText="1"/>
    </xf>
    <xf numFmtId="49" fontId="42" fillId="17" borderId="4" xfId="16" applyNumberFormat="1" applyFont="1" applyFill="1" applyBorder="1" applyAlignment="1" applyProtection="1">
      <alignment horizontal="left" vertical="center" wrapText="1"/>
    </xf>
    <xf numFmtId="49" fontId="20" fillId="0" borderId="2" xfId="16" applyNumberFormat="1" applyFont="1" applyFill="1" applyBorder="1" applyAlignment="1" applyProtection="1">
      <alignment horizontal="left" vertical="center" wrapText="1"/>
      <protection locked="0"/>
    </xf>
    <xf numFmtId="49" fontId="20" fillId="0" borderId="3" xfId="16" applyNumberFormat="1" applyFont="1" applyFill="1" applyBorder="1" applyAlignment="1" applyProtection="1">
      <alignment horizontal="left" vertical="center" wrapText="1"/>
      <protection locked="0"/>
    </xf>
    <xf numFmtId="49" fontId="20" fillId="0" borderId="4" xfId="16" applyNumberFormat="1" applyFont="1" applyFill="1" applyBorder="1" applyAlignment="1" applyProtection="1">
      <alignment horizontal="left" vertical="center" wrapText="1"/>
      <protection locked="0"/>
    </xf>
    <xf numFmtId="0" fontId="84" fillId="14" borderId="3" xfId="15" applyFont="1" applyFill="1" applyBorder="1" applyAlignment="1" applyProtection="1">
      <alignment horizontal="right" vertical="center" wrapText="1"/>
      <protection hidden="1"/>
    </xf>
    <xf numFmtId="0" fontId="84" fillId="14" borderId="4" xfId="15" applyFont="1" applyFill="1" applyBorder="1" applyAlignment="1" applyProtection="1">
      <alignment horizontal="right" vertical="center" wrapText="1"/>
      <protection hidden="1"/>
    </xf>
    <xf numFmtId="49" fontId="23" fillId="14" borderId="9" xfId="11" applyNumberFormat="1" applyFont="1" applyFill="1" applyBorder="1" applyAlignment="1" applyProtection="1">
      <alignment horizontal="center" vertical="center" wrapText="1"/>
    </xf>
    <xf numFmtId="49" fontId="23" fillId="14" borderId="10" xfId="11" applyNumberFormat="1" applyFont="1" applyFill="1" applyBorder="1" applyAlignment="1" applyProtection="1">
      <alignment horizontal="center" vertical="center" wrapText="1"/>
    </xf>
    <xf numFmtId="49" fontId="23" fillId="14" borderId="11" xfId="11" applyNumberFormat="1" applyFont="1" applyFill="1" applyBorder="1" applyAlignment="1" applyProtection="1">
      <alignment horizontal="center" vertical="center" wrapText="1"/>
    </xf>
    <xf numFmtId="49" fontId="20" fillId="0" borderId="2" xfId="16" applyNumberFormat="1" applyFont="1" applyBorder="1" applyAlignment="1" applyProtection="1">
      <alignment horizontal="left" vertical="center" wrapText="1"/>
      <protection locked="0"/>
    </xf>
    <xf numFmtId="49" fontId="20" fillId="0" borderId="3" xfId="16" applyNumberFormat="1" applyFont="1" applyBorder="1" applyAlignment="1" applyProtection="1">
      <alignment horizontal="left" vertical="center" wrapText="1"/>
      <protection locked="0"/>
    </xf>
    <xf numFmtId="49" fontId="20" fillId="0" borderId="4" xfId="16" applyNumberFormat="1" applyFont="1" applyBorder="1" applyAlignment="1" applyProtection="1">
      <alignment horizontal="left" vertical="center" wrapText="1"/>
      <protection locked="0"/>
    </xf>
    <xf numFmtId="166" fontId="20" fillId="0" borderId="1" xfId="15" applyNumberFormat="1" applyFont="1" applyBorder="1" applyAlignment="1" applyProtection="1">
      <alignment horizontal="left" vertical="center" wrapText="1"/>
      <protection locked="0"/>
    </xf>
    <xf numFmtId="49" fontId="20" fillId="22" borderId="2" xfId="16" applyNumberFormat="1" applyFont="1" applyFill="1" applyBorder="1" applyAlignment="1" applyProtection="1">
      <alignment horizontal="left" vertical="center" wrapText="1"/>
    </xf>
    <xf numFmtId="49" fontId="20" fillId="22" borderId="3" xfId="16" applyNumberFormat="1" applyFont="1" applyFill="1" applyBorder="1" applyAlignment="1" applyProtection="1">
      <alignment horizontal="left" vertical="center" wrapText="1"/>
    </xf>
    <xf numFmtId="49" fontId="20" fillId="22" borderId="4" xfId="16" applyNumberFormat="1" applyFont="1" applyFill="1" applyBorder="1" applyAlignment="1" applyProtection="1">
      <alignment horizontal="left" vertical="center" wrapText="1"/>
    </xf>
    <xf numFmtId="0" fontId="20" fillId="14" borderId="5" xfId="0" applyFont="1" applyFill="1" applyBorder="1" applyAlignment="1">
      <alignment horizontal="center" vertical="center" wrapText="1"/>
    </xf>
    <xf numFmtId="0" fontId="20" fillId="14" borderId="3" xfId="0" applyFont="1" applyFill="1" applyBorder="1" applyAlignment="1">
      <alignment horizontal="center" vertical="center" wrapText="1"/>
    </xf>
    <xf numFmtId="0" fontId="20" fillId="14" borderId="5" xfId="15" applyFont="1" applyFill="1" applyBorder="1" applyAlignment="1" applyProtection="1">
      <alignment horizontal="center" vertical="center" wrapText="1"/>
    </xf>
    <xf numFmtId="0" fontId="20" fillId="14" borderId="3" xfId="15" applyFont="1" applyFill="1" applyBorder="1" applyAlignment="1" applyProtection="1">
      <alignment horizontal="center" vertical="center" wrapText="1"/>
    </xf>
    <xf numFmtId="0" fontId="81" fillId="23" borderId="5" xfId="0" applyFont="1" applyFill="1" applyBorder="1" applyAlignment="1">
      <alignment horizontal="left" vertical="center" wrapText="1"/>
    </xf>
    <xf numFmtId="0" fontId="81" fillId="23" borderId="3" xfId="0" applyFont="1" applyFill="1" applyBorder="1" applyAlignment="1">
      <alignment horizontal="left" vertical="center" wrapText="1"/>
    </xf>
    <xf numFmtId="0" fontId="81" fillId="23" borderId="4" xfId="0" applyFont="1" applyFill="1" applyBorder="1" applyAlignment="1">
      <alignment horizontal="left" vertical="center" wrapText="1"/>
    </xf>
    <xf numFmtId="49" fontId="20" fillId="14" borderId="2" xfId="16" applyNumberFormat="1" applyFont="1" applyFill="1" applyBorder="1" applyAlignment="1" applyProtection="1">
      <alignment horizontal="center" vertical="center" wrapText="1"/>
      <protection hidden="1"/>
    </xf>
    <xf numFmtId="49" fontId="20" fillId="14" borderId="3" xfId="16" applyNumberFormat="1" applyFont="1" applyFill="1" applyBorder="1" applyAlignment="1" applyProtection="1">
      <alignment horizontal="center" vertical="center" wrapText="1"/>
      <protection hidden="1"/>
    </xf>
    <xf numFmtId="49" fontId="20" fillId="14" borderId="4" xfId="16" applyNumberFormat="1" applyFont="1" applyFill="1" applyBorder="1" applyAlignment="1" applyProtection="1">
      <alignment horizontal="center" vertical="center" wrapText="1"/>
      <protection hidden="1"/>
    </xf>
    <xf numFmtId="2" fontId="23" fillId="14" borderId="4" xfId="6" applyNumberFormat="1" applyFont="1" applyFill="1" applyBorder="1" applyAlignment="1" applyProtection="1">
      <alignment horizontal="center" vertical="center" wrapText="1"/>
      <protection hidden="1"/>
    </xf>
    <xf numFmtId="49" fontId="42" fillId="17" borderId="2" xfId="16" applyNumberFormat="1" applyFont="1" applyFill="1" applyBorder="1" applyAlignment="1" applyProtection="1">
      <alignment horizontal="left" vertical="center" wrapText="1"/>
      <protection hidden="1"/>
    </xf>
    <xf numFmtId="49" fontId="101" fillId="14" borderId="2" xfId="16" applyNumberFormat="1" applyFont="1" applyFill="1" applyBorder="1" applyAlignment="1" applyProtection="1">
      <alignment horizontal="left" vertical="center" wrapText="1"/>
      <protection hidden="1"/>
    </xf>
    <xf numFmtId="49" fontId="101" fillId="14" borderId="3" xfId="16" applyNumberFormat="1" applyFont="1" applyFill="1" applyBorder="1" applyAlignment="1" applyProtection="1">
      <alignment horizontal="left" vertical="center" wrapText="1"/>
      <protection hidden="1"/>
    </xf>
    <xf numFmtId="4" fontId="20" fillId="14" borderId="9" xfId="11" applyFont="1" applyFill="1" applyBorder="1" applyAlignment="1" applyProtection="1">
      <alignment horizontal="center" vertical="center" wrapText="1"/>
    </xf>
    <xf numFmtId="4" fontId="20" fillId="14" borderId="11" xfId="11" applyFont="1" applyFill="1" applyBorder="1" applyAlignment="1" applyProtection="1">
      <alignment horizontal="center" vertical="center" wrapText="1"/>
    </xf>
    <xf numFmtId="0" fontId="50" fillId="22" borderId="3" xfId="0" applyFont="1" applyFill="1" applyBorder="1" applyAlignment="1">
      <alignment horizontal="center" vertical="center" wrapText="1"/>
    </xf>
    <xf numFmtId="0" fontId="50" fillId="22" borderId="4" xfId="0" applyFont="1" applyFill="1" applyBorder="1" applyAlignment="1">
      <alignment horizontal="center" vertical="center" wrapText="1"/>
    </xf>
    <xf numFmtId="0" fontId="38" fillId="21" borderId="12" xfId="0" applyFont="1" applyFill="1" applyBorder="1" applyAlignment="1">
      <alignment horizontal="center" vertical="center" wrapText="1"/>
    </xf>
    <xf numFmtId="0" fontId="38" fillId="21" borderId="13" xfId="0" applyFont="1" applyFill="1" applyBorder="1" applyAlignment="1">
      <alignment horizontal="center" vertical="center" wrapText="1"/>
    </xf>
    <xf numFmtId="4" fontId="23" fillId="0" borderId="1" xfId="15" applyNumberFormat="1" applyFont="1" applyFill="1" applyBorder="1" applyAlignment="1" applyProtection="1">
      <alignment horizontal="right" vertical="center" wrapText="1"/>
      <protection locked="0"/>
    </xf>
    <xf numFmtId="0" fontId="31" fillId="0" borderId="6" xfId="0" applyFont="1" applyBorder="1" applyAlignment="1" applyProtection="1">
      <alignment vertical="center"/>
      <protection hidden="1"/>
    </xf>
    <xf numFmtId="0" fontId="31" fillId="0" borderId="7" xfId="0" applyFont="1" applyBorder="1" applyAlignment="1" applyProtection="1">
      <alignment vertical="center"/>
      <protection hidden="1"/>
    </xf>
    <xf numFmtId="0" fontId="31" fillId="0" borderId="0" xfId="0" applyFont="1" applyBorder="1" applyAlignment="1" applyProtection="1">
      <alignment vertical="center"/>
      <protection hidden="1"/>
    </xf>
    <xf numFmtId="0" fontId="42" fillId="17" borderId="1" xfId="31" applyFont="1" applyFill="1" applyBorder="1" applyAlignment="1">
      <alignment horizontal="right" vertical="center"/>
    </xf>
    <xf numFmtId="0" fontId="23" fillId="14" borderId="3" xfId="31" applyFont="1" applyFill="1" applyBorder="1" applyAlignment="1">
      <alignment horizontal="center" vertical="center"/>
    </xf>
    <xf numFmtId="0" fontId="23" fillId="14" borderId="0" xfId="31" applyFont="1" applyFill="1" applyBorder="1" applyAlignment="1">
      <alignment horizontal="center" vertical="center"/>
    </xf>
    <xf numFmtId="0" fontId="23" fillId="14" borderId="7" xfId="31" applyFont="1" applyFill="1" applyBorder="1" applyAlignment="1">
      <alignment horizontal="center" vertical="center"/>
    </xf>
    <xf numFmtId="0" fontId="23" fillId="14" borderId="15" xfId="31" applyFont="1" applyFill="1" applyBorder="1" applyAlignment="1">
      <alignment horizontal="center" vertical="center"/>
    </xf>
    <xf numFmtId="0" fontId="23" fillId="14" borderId="8" xfId="31" applyFont="1" applyFill="1" applyBorder="1" applyAlignment="1">
      <alignment horizontal="center" vertical="center"/>
    </xf>
    <xf numFmtId="49" fontId="29" fillId="23" borderId="12" xfId="0" applyNumberFormat="1" applyFont="1" applyFill="1" applyBorder="1" applyAlignment="1" applyProtection="1">
      <alignment horizontal="center" vertical="center" wrapText="1"/>
      <protection hidden="1"/>
    </xf>
    <xf numFmtId="49" fontId="29" fillId="23" borderId="14" xfId="0" applyNumberFormat="1" applyFont="1" applyFill="1" applyBorder="1" applyAlignment="1" applyProtection="1">
      <alignment horizontal="center" vertical="center" wrapText="1"/>
      <protection hidden="1"/>
    </xf>
    <xf numFmtId="49" fontId="29" fillId="23" borderId="13" xfId="0" applyNumberFormat="1" applyFont="1" applyFill="1" applyBorder="1" applyAlignment="1" applyProtection="1">
      <alignment horizontal="center" vertical="center" wrapText="1"/>
      <protection hidden="1"/>
    </xf>
    <xf numFmtId="49" fontId="42" fillId="14" borderId="13" xfId="0" applyNumberFormat="1" applyFont="1" applyFill="1" applyBorder="1" applyAlignment="1" applyProtection="1">
      <alignment horizontal="left" vertical="center" wrapText="1"/>
      <protection hidden="1"/>
    </xf>
    <xf numFmtId="49" fontId="42" fillId="14" borderId="15" xfId="0" applyNumberFormat="1" applyFont="1" applyFill="1" applyBorder="1" applyAlignment="1" applyProtection="1">
      <alignment horizontal="left" vertical="center" wrapText="1"/>
      <protection hidden="1"/>
    </xf>
    <xf numFmtId="49" fontId="42" fillId="14" borderId="8" xfId="0" applyNumberFormat="1" applyFont="1" applyFill="1" applyBorder="1" applyAlignment="1" applyProtection="1">
      <alignment horizontal="left" vertical="center" wrapText="1"/>
      <protection hidden="1"/>
    </xf>
    <xf numFmtId="49" fontId="42" fillId="23" borderId="5" xfId="0" applyNumberFormat="1" applyFont="1" applyFill="1" applyBorder="1" applyAlignment="1" applyProtection="1">
      <alignment horizontal="left" vertical="center" wrapText="1"/>
      <protection hidden="1"/>
    </xf>
    <xf numFmtId="49" fontId="42" fillId="23" borderId="6" xfId="0" applyNumberFormat="1" applyFont="1" applyFill="1" applyBorder="1" applyAlignment="1" applyProtection="1">
      <alignment horizontal="left" vertical="center" wrapText="1"/>
      <protection hidden="1"/>
    </xf>
    <xf numFmtId="49" fontId="42" fillId="23" borderId="0" xfId="0" applyNumberFormat="1" applyFont="1" applyFill="1" applyBorder="1" applyAlignment="1" applyProtection="1">
      <alignment horizontal="left" vertical="center" wrapText="1"/>
      <protection hidden="1"/>
    </xf>
    <xf numFmtId="49" fontId="42" fillId="23" borderId="7" xfId="0" applyNumberFormat="1" applyFont="1" applyFill="1" applyBorder="1" applyAlignment="1" applyProtection="1">
      <alignment horizontal="left" vertical="center" wrapText="1"/>
      <protection hidden="1"/>
    </xf>
    <xf numFmtId="49" fontId="42" fillId="23" borderId="15" xfId="0" applyNumberFormat="1" applyFont="1" applyFill="1" applyBorder="1" applyAlignment="1" applyProtection="1">
      <alignment horizontal="left" vertical="center" wrapText="1"/>
      <protection hidden="1"/>
    </xf>
    <xf numFmtId="49" fontId="42" fillId="23" borderId="8" xfId="0" applyNumberFormat="1" applyFont="1" applyFill="1" applyBorder="1" applyAlignment="1" applyProtection="1">
      <alignment horizontal="left" vertical="center" wrapText="1"/>
      <protection hidden="1"/>
    </xf>
    <xf numFmtId="0" fontId="42" fillId="17" borderId="2" xfId="34" applyFont="1" applyFill="1" applyBorder="1" applyAlignment="1" applyProtection="1">
      <alignment horizontal="right" vertical="center"/>
    </xf>
    <xf numFmtId="0" fontId="42" fillId="17" borderId="3" xfId="34" applyFont="1" applyFill="1" applyBorder="1" applyAlignment="1" applyProtection="1">
      <alignment horizontal="right" vertical="center"/>
    </xf>
    <xf numFmtId="0" fontId="42" fillId="17" borderId="4" xfId="34" applyFont="1" applyFill="1" applyBorder="1" applyAlignment="1" applyProtection="1">
      <alignment horizontal="right" vertical="center"/>
    </xf>
    <xf numFmtId="0" fontId="20" fillId="14" borderId="0" xfId="34" applyFont="1" applyFill="1" applyAlignment="1">
      <alignment horizontal="center" vertical="center"/>
    </xf>
    <xf numFmtId="0" fontId="20" fillId="14" borderId="0" xfId="34" applyFont="1" applyFill="1" applyAlignment="1">
      <alignment vertical="center"/>
    </xf>
    <xf numFmtId="2" fontId="20" fillId="14" borderId="2" xfId="6" applyNumberFormat="1" applyFont="1" applyFill="1" applyBorder="1" applyAlignment="1" applyProtection="1">
      <alignment horizontal="center" vertical="center"/>
      <protection hidden="1"/>
    </xf>
    <xf numFmtId="2" fontId="20" fillId="14" borderId="3" xfId="6" applyNumberFormat="1" applyFont="1" applyFill="1" applyBorder="1" applyAlignment="1" applyProtection="1">
      <alignment horizontal="center" vertical="center"/>
      <protection hidden="1"/>
    </xf>
    <xf numFmtId="2" fontId="20" fillId="14" borderId="4" xfId="6" applyNumberFormat="1" applyFont="1" applyFill="1" applyBorder="1" applyAlignment="1" applyProtection="1">
      <alignment horizontal="center" vertical="center"/>
      <protection hidden="1"/>
    </xf>
    <xf numFmtId="49" fontId="23" fillId="14" borderId="2" xfId="6" applyNumberFormat="1" applyFont="1" applyFill="1" applyBorder="1" applyAlignment="1" applyProtection="1">
      <alignment horizontal="center" vertical="center"/>
      <protection hidden="1"/>
    </xf>
    <xf numFmtId="49" fontId="23" fillId="14" borderId="3" xfId="6" applyNumberFormat="1" applyFont="1" applyFill="1" applyBorder="1" applyAlignment="1" applyProtection="1">
      <alignment horizontal="center" vertical="center"/>
      <protection hidden="1"/>
    </xf>
    <xf numFmtId="49" fontId="23" fillId="14" borderId="4" xfId="6" applyNumberFormat="1" applyFont="1" applyFill="1" applyBorder="1" applyAlignment="1" applyProtection="1">
      <alignment horizontal="center" vertical="center"/>
      <protection hidden="1"/>
    </xf>
    <xf numFmtId="49" fontId="42" fillId="17" borderId="2" xfId="0" applyNumberFormat="1" applyFont="1" applyFill="1" applyBorder="1" applyAlignment="1" applyProtection="1">
      <alignment horizontal="left" vertical="center" wrapText="1"/>
      <protection hidden="1"/>
    </xf>
    <xf numFmtId="49" fontId="42" fillId="17" borderId="3" xfId="0" applyNumberFormat="1" applyFont="1" applyFill="1" applyBorder="1" applyAlignment="1" applyProtection="1">
      <alignment horizontal="left" vertical="center" wrapText="1"/>
      <protection hidden="1"/>
    </xf>
    <xf numFmtId="49" fontId="42" fillId="17" borderId="4" xfId="0" applyNumberFormat="1" applyFont="1" applyFill="1" applyBorder="1" applyAlignment="1" applyProtection="1">
      <alignment horizontal="left" vertical="center" wrapText="1"/>
      <protection hidden="1"/>
    </xf>
    <xf numFmtId="2" fontId="47" fillId="17" borderId="2" xfId="6" applyNumberFormat="1" applyFont="1" applyFill="1" applyBorder="1" applyAlignment="1" applyProtection="1">
      <alignment horizontal="right" vertical="center"/>
      <protection hidden="1"/>
    </xf>
    <xf numFmtId="2" fontId="47" fillId="17" borderId="3" xfId="6" applyNumberFormat="1" applyFont="1" applyFill="1" applyBorder="1" applyAlignment="1" applyProtection="1">
      <alignment horizontal="right" vertical="center"/>
      <protection hidden="1"/>
    </xf>
    <xf numFmtId="0" fontId="47" fillId="17" borderId="3" xfId="34" applyFont="1" applyFill="1" applyBorder="1" applyAlignment="1" applyProtection="1">
      <alignment horizontal="right" vertical="center"/>
    </xf>
    <xf numFmtId="0" fontId="20" fillId="14" borderId="7" xfId="34" applyFont="1" applyFill="1" applyBorder="1" applyAlignment="1">
      <alignment horizontal="center" vertical="center"/>
    </xf>
    <xf numFmtId="0" fontId="20" fillId="14" borderId="8" xfId="34" applyFont="1" applyFill="1" applyBorder="1" applyAlignment="1">
      <alignment horizontal="center" vertical="center"/>
    </xf>
    <xf numFmtId="0" fontId="42" fillId="23" borderId="2" xfId="34" applyFont="1" applyFill="1" applyBorder="1" applyAlignment="1">
      <alignment horizontal="left" vertical="center" wrapText="1"/>
    </xf>
    <xf numFmtId="0" fontId="42" fillId="23" borderId="3" xfId="34" applyFont="1" applyFill="1" applyBorder="1" applyAlignment="1">
      <alignment horizontal="left" vertical="center" wrapText="1"/>
    </xf>
    <xf numFmtId="0" fontId="42" fillId="23" borderId="4" xfId="34" applyFont="1" applyFill="1" applyBorder="1" applyAlignment="1">
      <alignment horizontal="left" vertical="center" wrapText="1"/>
    </xf>
    <xf numFmtId="44" fontId="20" fillId="14" borderId="12" xfId="1" applyFont="1" applyFill="1" applyBorder="1" applyAlignment="1">
      <alignment horizontal="center" vertical="center"/>
    </xf>
    <xf numFmtId="44" fontId="20" fillId="14" borderId="5" xfId="1" applyFont="1" applyFill="1" applyBorder="1" applyAlignment="1">
      <alignment horizontal="center" vertical="center"/>
    </xf>
    <xf numFmtId="44" fontId="20" fillId="14" borderId="6" xfId="1" applyFont="1" applyFill="1" applyBorder="1" applyAlignment="1">
      <alignment horizontal="center" vertical="center"/>
    </xf>
    <xf numFmtId="44" fontId="20" fillId="14" borderId="14" xfId="1" applyFont="1" applyFill="1" applyBorder="1" applyAlignment="1">
      <alignment horizontal="center" vertical="center"/>
    </xf>
    <xf numFmtId="44" fontId="20" fillId="14" borderId="0" xfId="1" applyFont="1" applyFill="1" applyBorder="1" applyAlignment="1">
      <alignment horizontal="center" vertical="center"/>
    </xf>
    <xf numFmtId="44" fontId="20" fillId="14" borderId="7" xfId="1" applyFont="1" applyFill="1" applyBorder="1" applyAlignment="1">
      <alignment horizontal="center" vertical="center"/>
    </xf>
    <xf numFmtId="44" fontId="20" fillId="14" borderId="13" xfId="1" applyFont="1" applyFill="1" applyBorder="1" applyAlignment="1">
      <alignment horizontal="center" vertical="center"/>
    </xf>
    <xf numFmtId="44" fontId="20" fillId="14" borderId="15" xfId="1" applyFont="1" applyFill="1" applyBorder="1" applyAlignment="1">
      <alignment horizontal="center" vertical="center"/>
    </xf>
    <xf numFmtId="44" fontId="20" fillId="14" borderId="8" xfId="1" applyFont="1" applyFill="1" applyBorder="1" applyAlignment="1">
      <alignment horizontal="center" vertical="center"/>
    </xf>
    <xf numFmtId="0" fontId="37" fillId="23" borderId="2" xfId="34" applyFont="1" applyFill="1" applyBorder="1" applyAlignment="1" applyProtection="1">
      <alignment horizontal="center" vertical="center"/>
      <protection hidden="1"/>
    </xf>
    <xf numFmtId="0" fontId="37" fillId="23" borderId="3" xfId="34" applyFont="1" applyFill="1" applyBorder="1" applyAlignment="1" applyProtection="1">
      <alignment horizontal="center" vertical="center"/>
      <protection hidden="1"/>
    </xf>
    <xf numFmtId="0" fontId="37" fillId="23" borderId="4" xfId="34" applyFont="1" applyFill="1" applyBorder="1" applyAlignment="1" applyProtection="1">
      <alignment horizontal="center" vertical="center"/>
      <protection hidden="1"/>
    </xf>
    <xf numFmtId="0" fontId="8" fillId="14" borderId="2" xfId="34" applyFont="1" applyFill="1" applyBorder="1" applyAlignment="1" applyProtection="1">
      <alignment horizontal="center" vertical="center"/>
      <protection hidden="1"/>
    </xf>
    <xf numFmtId="0" fontId="8" fillId="14" borderId="3" xfId="34" applyFont="1" applyFill="1" applyBorder="1" applyAlignment="1" applyProtection="1">
      <alignment horizontal="center" vertical="center"/>
      <protection hidden="1"/>
    </xf>
    <xf numFmtId="0" fontId="8" fillId="14" borderId="4" xfId="34" applyFont="1" applyFill="1" applyBorder="1" applyAlignment="1" applyProtection="1">
      <alignment horizontal="center" vertical="center"/>
      <protection hidden="1"/>
    </xf>
    <xf numFmtId="0" fontId="20" fillId="14" borderId="2" xfId="34" applyFont="1" applyFill="1" applyBorder="1" applyAlignment="1" applyProtection="1">
      <alignment horizontal="center" vertical="center"/>
      <protection hidden="1"/>
    </xf>
    <xf numFmtId="0" fontId="20" fillId="14" borderId="3" xfId="34" applyFont="1" applyFill="1" applyBorder="1" applyAlignment="1" applyProtection="1">
      <alignment horizontal="center" vertical="center"/>
      <protection hidden="1"/>
    </xf>
    <xf numFmtId="0" fontId="20" fillId="14" borderId="4" xfId="34" applyFont="1" applyFill="1" applyBorder="1" applyAlignment="1" applyProtection="1">
      <alignment horizontal="center" vertical="center"/>
      <protection hidden="1"/>
    </xf>
    <xf numFmtId="49" fontId="42" fillId="17" borderId="2" xfId="15" applyNumberFormat="1" applyFont="1" applyFill="1" applyBorder="1" applyAlignment="1" applyProtection="1">
      <alignment horizontal="left" vertical="center" wrapText="1"/>
      <protection hidden="1"/>
    </xf>
    <xf numFmtId="49" fontId="42" fillId="17" borderId="3" xfId="15" applyNumberFormat="1" applyFont="1" applyFill="1" applyBorder="1" applyAlignment="1" applyProtection="1">
      <alignment horizontal="left" vertical="center" wrapText="1"/>
      <protection hidden="1"/>
    </xf>
    <xf numFmtId="49" fontId="42" fillId="17" borderId="4" xfId="15" applyNumberFormat="1" applyFont="1" applyFill="1" applyBorder="1" applyAlignment="1" applyProtection="1">
      <alignment horizontal="left" vertical="center" wrapText="1"/>
      <protection hidden="1"/>
    </xf>
    <xf numFmtId="49" fontId="34" fillId="17" borderId="1" xfId="15" applyNumberFormat="1" applyFont="1" applyFill="1" applyBorder="1" applyAlignment="1" applyProtection="1">
      <alignment horizontal="right" vertical="center" wrapText="1"/>
      <protection hidden="1"/>
    </xf>
    <xf numFmtId="0" fontId="20" fillId="14" borderId="1" xfId="15" applyFont="1" applyFill="1" applyBorder="1" applyAlignment="1" applyProtection="1">
      <alignment horizontal="center" vertical="center" wrapText="1"/>
    </xf>
    <xf numFmtId="0" fontId="20" fillId="14" borderId="9" xfId="15" applyFont="1" applyFill="1" applyBorder="1" applyAlignment="1" applyProtection="1">
      <alignment horizontal="center" vertical="center" wrapText="1"/>
    </xf>
    <xf numFmtId="49" fontId="20" fillId="14" borderId="9" xfId="15" applyNumberFormat="1" applyFont="1" applyFill="1" applyBorder="1" applyAlignment="1" applyProtection="1">
      <alignment horizontal="right" vertical="center" wrapText="1"/>
      <protection hidden="1"/>
    </xf>
    <xf numFmtId="49" fontId="50" fillId="14" borderId="1" xfId="15" applyNumberFormat="1" applyFont="1" applyFill="1" applyBorder="1" applyAlignment="1" applyProtection="1">
      <alignment horizontal="right" vertical="center" wrapText="1"/>
      <protection hidden="1"/>
    </xf>
    <xf numFmtId="49" fontId="42" fillId="17" borderId="1" xfId="15" applyNumberFormat="1" applyFont="1" applyFill="1" applyBorder="1" applyAlignment="1" applyProtection="1">
      <alignment horizontal="left" vertical="center" wrapText="1"/>
      <protection hidden="1"/>
    </xf>
    <xf numFmtId="0" fontId="20" fillId="0" borderId="7" xfId="15" applyFont="1" applyFill="1" applyBorder="1" applyAlignment="1" applyProtection="1">
      <alignment horizontal="center" vertical="center" wrapText="1"/>
    </xf>
    <xf numFmtId="49" fontId="6" fillId="0" borderId="2" xfId="15" applyNumberFormat="1" applyFont="1" applyFill="1" applyBorder="1" applyAlignment="1" applyProtection="1">
      <alignment horizontal="left" vertical="center" wrapText="1"/>
      <protection locked="0"/>
    </xf>
    <xf numFmtId="49" fontId="6" fillId="0" borderId="3" xfId="15" applyNumberFormat="1" applyFont="1" applyFill="1" applyBorder="1" applyAlignment="1" applyProtection="1">
      <alignment horizontal="left" vertical="center" wrapText="1"/>
      <protection locked="0"/>
    </xf>
    <xf numFmtId="49" fontId="6" fillId="0" borderId="4" xfId="15" applyNumberFormat="1" applyFont="1" applyFill="1" applyBorder="1" applyAlignment="1" applyProtection="1">
      <alignment horizontal="left" vertical="center" wrapText="1"/>
      <protection locked="0"/>
    </xf>
    <xf numFmtId="49" fontId="6" fillId="14" borderId="1" xfId="15" applyNumberFormat="1" applyFont="1" applyFill="1" applyBorder="1" applyAlignment="1" applyProtection="1">
      <alignment horizontal="left" vertical="center" wrapText="1"/>
      <protection locked="0"/>
    </xf>
    <xf numFmtId="0" fontId="42" fillId="14" borderId="2" xfId="15" applyFont="1" applyFill="1" applyBorder="1" applyAlignment="1" applyProtection="1">
      <alignment horizontal="left" vertical="center" wrapText="1"/>
      <protection hidden="1"/>
    </xf>
    <xf numFmtId="0" fontId="42" fillId="14" borderId="3" xfId="15" applyFont="1" applyFill="1" applyBorder="1" applyAlignment="1" applyProtection="1">
      <alignment horizontal="left" vertical="center" wrapText="1"/>
      <protection hidden="1"/>
    </xf>
    <xf numFmtId="0" fontId="42" fillId="14" borderId="4" xfId="15" applyFont="1" applyFill="1" applyBorder="1" applyAlignment="1" applyProtection="1">
      <alignment horizontal="left" vertical="center" wrapText="1"/>
      <protection hidden="1"/>
    </xf>
    <xf numFmtId="49" fontId="6" fillId="6" borderId="2" xfId="15" applyNumberFormat="1" applyFont="1" applyFill="1" applyBorder="1" applyAlignment="1" applyProtection="1">
      <alignment horizontal="left" vertical="center" wrapText="1"/>
      <protection locked="0"/>
    </xf>
    <xf numFmtId="49" fontId="6" fillId="6" borderId="3" xfId="15" applyNumberFormat="1" applyFont="1" applyFill="1" applyBorder="1" applyAlignment="1" applyProtection="1">
      <alignment horizontal="left" vertical="center" wrapText="1"/>
      <protection locked="0"/>
    </xf>
    <xf numFmtId="49" fontId="34" fillId="17" borderId="3" xfId="15" applyNumberFormat="1" applyFont="1" applyFill="1" applyBorder="1" applyAlignment="1" applyProtection="1">
      <alignment horizontal="right" vertical="center" wrapText="1"/>
      <protection hidden="1"/>
    </xf>
    <xf numFmtId="49" fontId="34" fillId="17" borderId="4" xfId="15" applyNumberFormat="1" applyFont="1" applyFill="1" applyBorder="1" applyAlignment="1" applyProtection="1">
      <alignment horizontal="right" vertical="center" wrapText="1"/>
      <protection hidden="1"/>
    </xf>
    <xf numFmtId="49" fontId="36" fillId="14" borderId="12" xfId="15" applyNumberFormat="1" applyFont="1" applyFill="1" applyBorder="1" applyAlignment="1" applyProtection="1">
      <alignment horizontal="center" vertical="center" wrapText="1"/>
    </xf>
    <xf numFmtId="49" fontId="36" fillId="14" borderId="6" xfId="15" applyNumberFormat="1" applyFont="1" applyFill="1" applyBorder="1" applyAlignment="1" applyProtection="1">
      <alignment horizontal="center" vertical="center" wrapText="1"/>
    </xf>
    <xf numFmtId="49" fontId="36" fillId="14" borderId="14" xfId="15" applyNumberFormat="1" applyFont="1" applyFill="1" applyBorder="1" applyAlignment="1" applyProtection="1">
      <alignment horizontal="center" vertical="center" wrapText="1"/>
    </xf>
    <xf numFmtId="49" fontId="36" fillId="14" borderId="7" xfId="15" applyNumberFormat="1" applyFont="1" applyFill="1" applyBorder="1" applyAlignment="1" applyProtection="1">
      <alignment horizontal="center" vertical="center" wrapText="1"/>
    </xf>
    <xf numFmtId="49" fontId="36" fillId="14" borderId="13" xfId="15" applyNumberFormat="1" applyFont="1" applyFill="1" applyBorder="1" applyAlignment="1" applyProtection="1">
      <alignment horizontal="center" vertical="center" wrapText="1"/>
    </xf>
    <xf numFmtId="49" fontId="36" fillId="14" borderId="8" xfId="15" applyNumberFormat="1" applyFont="1" applyFill="1" applyBorder="1" applyAlignment="1" applyProtection="1">
      <alignment horizontal="center" vertical="center" wrapText="1"/>
    </xf>
    <xf numFmtId="0" fontId="20" fillId="0" borderId="0" xfId="15" applyFont="1" applyFill="1" applyBorder="1" applyAlignment="1" applyProtection="1">
      <alignment horizontal="center" vertical="center" wrapText="1"/>
    </xf>
    <xf numFmtId="49" fontId="6" fillId="14" borderId="13" xfId="15" applyNumberFormat="1" applyFont="1" applyFill="1" applyBorder="1" applyAlignment="1" applyProtection="1">
      <alignment horizontal="left" vertical="center" wrapText="1"/>
      <protection locked="0"/>
    </xf>
    <xf numFmtId="49" fontId="6" fillId="14" borderId="15" xfId="15" applyNumberFormat="1" applyFont="1" applyFill="1" applyBorder="1" applyAlignment="1" applyProtection="1">
      <alignment horizontal="left" vertical="center" wrapText="1"/>
      <protection locked="0"/>
    </xf>
    <xf numFmtId="49" fontId="6" fillId="14" borderId="2" xfId="15" applyNumberFormat="1" applyFont="1" applyFill="1" applyBorder="1" applyAlignment="1" applyProtection="1">
      <alignment horizontal="left" vertical="center" wrapText="1"/>
      <protection locked="0"/>
    </xf>
    <xf numFmtId="49" fontId="6" fillId="14" borderId="3" xfId="15" applyNumberFormat="1" applyFont="1" applyFill="1" applyBorder="1" applyAlignment="1" applyProtection="1">
      <alignment horizontal="left" vertical="center" wrapText="1"/>
      <protection locked="0"/>
    </xf>
    <xf numFmtId="49" fontId="6" fillId="14" borderId="4" xfId="15" applyNumberFormat="1" applyFont="1" applyFill="1" applyBorder="1" applyAlignment="1" applyProtection="1">
      <alignment horizontal="left" vertical="center" wrapText="1"/>
      <protection locked="0"/>
    </xf>
    <xf numFmtId="0" fontId="20" fillId="14" borderId="3" xfId="15" applyFont="1" applyFill="1" applyBorder="1" applyAlignment="1" applyProtection="1">
      <alignment vertical="center" wrapText="1"/>
      <protection locked="0"/>
    </xf>
    <xf numFmtId="49" fontId="6" fillId="6" borderId="12" xfId="15" applyNumberFormat="1" applyFont="1" applyFill="1" applyBorder="1" applyAlignment="1" applyProtection="1">
      <alignment horizontal="left" vertical="center" wrapText="1"/>
      <protection locked="0"/>
    </xf>
    <xf numFmtId="49" fontId="6" fillId="6" borderId="5" xfId="15" applyNumberFormat="1" applyFont="1" applyFill="1" applyBorder="1" applyAlignment="1" applyProtection="1">
      <alignment horizontal="left" vertical="center" wrapText="1"/>
      <protection locked="0"/>
    </xf>
    <xf numFmtId="0" fontId="20" fillId="0" borderId="0" xfId="15" applyFont="1" applyFill="1" applyBorder="1" applyAlignment="1" applyProtection="1">
      <alignment vertical="center" wrapText="1"/>
    </xf>
    <xf numFmtId="0" fontId="42" fillId="17" borderId="2" xfId="15" applyFont="1" applyFill="1" applyBorder="1" applyAlignment="1" applyProtection="1">
      <alignment horizontal="left" vertical="center" wrapText="1"/>
      <protection hidden="1"/>
    </xf>
    <xf numFmtId="0" fontId="42" fillId="17" borderId="3" xfId="15" applyFont="1" applyFill="1" applyBorder="1" applyAlignment="1" applyProtection="1">
      <alignment horizontal="left" vertical="center" wrapText="1"/>
      <protection hidden="1"/>
    </xf>
    <xf numFmtId="49" fontId="34" fillId="17" borderId="9" xfId="15" applyNumberFormat="1" applyFont="1" applyFill="1" applyBorder="1" applyAlignment="1" applyProtection="1">
      <alignment horizontal="right" vertical="center" wrapText="1"/>
      <protection hidden="1"/>
    </xf>
    <xf numFmtId="49" fontId="34" fillId="17" borderId="2" xfId="15" applyNumberFormat="1" applyFont="1" applyFill="1" applyBorder="1" applyAlignment="1" applyProtection="1">
      <alignment horizontal="right" vertical="center" wrapText="1"/>
    </xf>
    <xf numFmtId="49" fontId="34" fillId="17" borderId="3" xfId="15" applyNumberFormat="1" applyFont="1" applyFill="1" applyBorder="1" applyAlignment="1" applyProtection="1">
      <alignment horizontal="right" vertical="center" wrapText="1"/>
    </xf>
    <xf numFmtId="49" fontId="34" fillId="17" borderId="4" xfId="15" applyNumberFormat="1" applyFont="1" applyFill="1" applyBorder="1" applyAlignment="1" applyProtection="1">
      <alignment horizontal="right" vertical="center" wrapText="1"/>
    </xf>
    <xf numFmtId="44" fontId="42" fillId="17" borderId="1" xfId="1" applyFont="1" applyFill="1" applyBorder="1" applyAlignment="1" applyProtection="1">
      <alignment horizontal="right" vertical="center" wrapText="1"/>
      <protection hidden="1"/>
    </xf>
    <xf numFmtId="49" fontId="42" fillId="23" borderId="9" xfId="15" applyNumberFormat="1" applyFont="1" applyFill="1" applyBorder="1" applyAlignment="1" applyProtection="1">
      <alignment horizontal="left" vertical="center" wrapText="1"/>
      <protection hidden="1"/>
    </xf>
    <xf numFmtId="49" fontId="42" fillId="23" borderId="1" xfId="15" applyNumberFormat="1" applyFont="1" applyFill="1" applyBorder="1" applyAlignment="1" applyProtection="1">
      <alignment horizontal="left" vertical="center" wrapText="1"/>
      <protection hidden="1"/>
    </xf>
    <xf numFmtId="49" fontId="42" fillId="23" borderId="2" xfId="15" applyNumberFormat="1" applyFont="1" applyFill="1" applyBorder="1" applyAlignment="1" applyProtection="1">
      <alignment horizontal="left" vertical="center" wrapText="1"/>
      <protection hidden="1"/>
    </xf>
    <xf numFmtId="166" fontId="50" fillId="14" borderId="2" xfId="15" applyNumberFormat="1" applyFont="1" applyFill="1" applyBorder="1" applyAlignment="1" applyProtection="1">
      <alignment horizontal="right" vertical="center" wrapText="1"/>
    </xf>
    <xf numFmtId="166" fontId="50" fillId="14" borderId="3" xfId="15" applyNumberFormat="1" applyFont="1" applyFill="1" applyBorder="1" applyAlignment="1" applyProtection="1">
      <alignment horizontal="right" vertical="center" wrapText="1"/>
    </xf>
    <xf numFmtId="49" fontId="6" fillId="14" borderId="2" xfId="15" applyNumberFormat="1" applyFont="1" applyFill="1" applyBorder="1" applyAlignment="1" applyProtection="1">
      <alignment horizontal="center" vertical="center" wrapText="1"/>
      <protection hidden="1"/>
    </xf>
    <xf numFmtId="49" fontId="6" fillId="14" borderId="4" xfId="15" applyNumberFormat="1" applyFont="1" applyFill="1" applyBorder="1" applyAlignment="1" applyProtection="1">
      <alignment horizontal="center" vertical="center" wrapText="1"/>
      <protection hidden="1"/>
    </xf>
    <xf numFmtId="1" fontId="42" fillId="14" borderId="2" xfId="15" applyNumberFormat="1" applyFont="1" applyFill="1" applyBorder="1" applyAlignment="1" applyProtection="1">
      <alignment horizontal="center" vertical="center" wrapText="1"/>
      <protection hidden="1"/>
    </xf>
    <xf numFmtId="1" fontId="42" fillId="14" borderId="4" xfId="15" applyNumberFormat="1" applyFont="1" applyFill="1" applyBorder="1" applyAlignment="1" applyProtection="1">
      <alignment horizontal="center" vertical="center" wrapText="1"/>
      <protection hidden="1"/>
    </xf>
    <xf numFmtId="49" fontId="6" fillId="14" borderId="12" xfId="15" applyNumberFormat="1" applyFont="1" applyFill="1" applyBorder="1" applyAlignment="1" applyProtection="1">
      <alignment horizontal="center" vertical="center" wrapText="1"/>
      <protection hidden="1"/>
    </xf>
    <xf numFmtId="49" fontId="6" fillId="14" borderId="6" xfId="15" applyNumberFormat="1" applyFont="1" applyFill="1" applyBorder="1" applyAlignment="1" applyProtection="1">
      <alignment horizontal="center" vertical="center" wrapText="1"/>
      <protection hidden="1"/>
    </xf>
    <xf numFmtId="0" fontId="5" fillId="0" borderId="2" xfId="15" applyFont="1" applyFill="1" applyBorder="1" applyAlignment="1" applyProtection="1">
      <alignment horizontal="center" vertical="center" wrapText="1"/>
      <protection hidden="1"/>
    </xf>
    <xf numFmtId="0" fontId="5" fillId="0" borderId="4" xfId="15" applyFont="1" applyFill="1" applyBorder="1" applyAlignment="1" applyProtection="1">
      <alignment horizontal="center" vertical="center" wrapText="1"/>
      <protection hidden="1"/>
    </xf>
    <xf numFmtId="1" fontId="5" fillId="14" borderId="13" xfId="15" applyNumberFormat="1" applyFont="1" applyFill="1" applyBorder="1" applyAlignment="1" applyProtection="1">
      <alignment horizontal="center" vertical="center" wrapText="1"/>
      <protection hidden="1"/>
    </xf>
    <xf numFmtId="1" fontId="5" fillId="14" borderId="8" xfId="15" applyNumberFormat="1" applyFont="1" applyFill="1" applyBorder="1" applyAlignment="1" applyProtection="1">
      <alignment horizontal="center" vertical="center" wrapText="1"/>
      <protection hidden="1"/>
    </xf>
    <xf numFmtId="49" fontId="42" fillId="14" borderId="3" xfId="15" applyNumberFormat="1" applyFont="1" applyFill="1" applyBorder="1" applyAlignment="1" applyProtection="1">
      <alignment horizontal="right" vertical="center" wrapText="1"/>
      <protection hidden="1"/>
    </xf>
    <xf numFmtId="49" fontId="42" fillId="14" borderId="4" xfId="15" applyNumberFormat="1" applyFont="1" applyFill="1" applyBorder="1" applyAlignment="1" applyProtection="1">
      <alignment horizontal="right" vertical="center" wrapText="1"/>
      <protection hidden="1"/>
    </xf>
    <xf numFmtId="0" fontId="6" fillId="14" borderId="9" xfId="15" applyFont="1" applyFill="1" applyBorder="1" applyAlignment="1" applyProtection="1">
      <alignment horizontal="center" vertical="center" wrapText="1"/>
      <protection locked="0"/>
    </xf>
    <xf numFmtId="0" fontId="6" fillId="14" borderId="11" xfId="15" applyFont="1" applyFill="1" applyBorder="1" applyAlignment="1" applyProtection="1">
      <alignment horizontal="center" vertical="center" wrapText="1"/>
      <protection locked="0"/>
    </xf>
    <xf numFmtId="4" fontId="30" fillId="17" borderId="2" xfId="0" applyNumberFormat="1" applyFont="1" applyFill="1" applyBorder="1" applyAlignment="1" applyProtection="1">
      <alignment horizontal="right" vertical="center"/>
    </xf>
    <xf numFmtId="4" fontId="30" fillId="17" borderId="3" xfId="0" applyNumberFormat="1" applyFont="1" applyFill="1" applyBorder="1" applyAlignment="1" applyProtection="1">
      <alignment horizontal="right" vertical="center"/>
    </xf>
    <xf numFmtId="4" fontId="30" fillId="17" borderId="4" xfId="0" applyNumberFormat="1" applyFont="1" applyFill="1" applyBorder="1" applyAlignment="1" applyProtection="1">
      <alignment horizontal="right" vertical="center"/>
    </xf>
    <xf numFmtId="49" fontId="22" fillId="14" borderId="2" xfId="6" applyNumberFormat="1" applyFont="1" applyFill="1" applyBorder="1" applyAlignment="1" applyProtection="1">
      <alignment horizontal="center" vertical="center"/>
      <protection hidden="1"/>
    </xf>
    <xf numFmtId="49" fontId="22" fillId="14" borderId="3" xfId="6" applyNumberFormat="1" applyFont="1" applyFill="1" applyBorder="1" applyAlignment="1" applyProtection="1">
      <alignment horizontal="center" vertical="center"/>
      <protection hidden="1"/>
    </xf>
    <xf numFmtId="49" fontId="34" fillId="17" borderId="2" xfId="40" applyNumberFormat="1" applyFont="1" applyFill="1" applyBorder="1" applyAlignment="1" applyProtection="1">
      <alignment horizontal="right" vertical="center"/>
    </xf>
    <xf numFmtId="49" fontId="34" fillId="17" borderId="3" xfId="40" applyNumberFormat="1" applyFont="1" applyFill="1" applyBorder="1" applyAlignment="1" applyProtection="1">
      <alignment horizontal="right" vertical="center"/>
    </xf>
    <xf numFmtId="49" fontId="34" fillId="17" borderId="4" xfId="40" applyNumberFormat="1" applyFont="1" applyFill="1" applyBorder="1" applyAlignment="1" applyProtection="1">
      <alignment horizontal="right" vertical="center"/>
    </xf>
    <xf numFmtId="49" fontId="6" fillId="14" borderId="3" xfId="40" applyNumberFormat="1" applyFont="1" applyFill="1" applyBorder="1" applyAlignment="1" applyProtection="1">
      <alignment horizontal="center" vertical="center"/>
    </xf>
    <xf numFmtId="49" fontId="6" fillId="14" borderId="4" xfId="40" applyNumberFormat="1" applyFont="1" applyFill="1" applyBorder="1" applyAlignment="1" applyProtection="1">
      <alignment horizontal="center" vertical="center"/>
    </xf>
    <xf numFmtId="49" fontId="34" fillId="17" borderId="2" xfId="6" applyNumberFormat="1" applyFont="1" applyFill="1" applyBorder="1" applyAlignment="1" applyProtection="1">
      <alignment horizontal="right" vertical="center"/>
      <protection hidden="1"/>
    </xf>
    <xf numFmtId="49" fontId="34" fillId="17" borderId="3" xfId="6" applyNumberFormat="1" applyFont="1" applyFill="1" applyBorder="1" applyAlignment="1" applyProtection="1">
      <alignment horizontal="right" vertical="center"/>
      <protection hidden="1"/>
    </xf>
    <xf numFmtId="49" fontId="29" fillId="17" borderId="3" xfId="6" applyNumberFormat="1" applyFont="1" applyFill="1" applyBorder="1" applyAlignment="1" applyProtection="1">
      <alignment vertical="center"/>
      <protection hidden="1"/>
    </xf>
    <xf numFmtId="49" fontId="29" fillId="17" borderId="4" xfId="6" applyNumberFormat="1" applyFont="1" applyFill="1" applyBorder="1" applyAlignment="1" applyProtection="1">
      <alignment vertical="center"/>
      <protection hidden="1"/>
    </xf>
    <xf numFmtId="1" fontId="41" fillId="14" borderId="5" xfId="6" applyNumberFormat="1" applyFont="1" applyFill="1" applyBorder="1" applyAlignment="1" applyProtection="1">
      <alignment horizontal="center" vertical="center"/>
      <protection hidden="1"/>
    </xf>
    <xf numFmtId="1" fontId="41" fillId="14" borderId="0" xfId="6" applyNumberFormat="1" applyFont="1" applyFill="1" applyBorder="1" applyAlignment="1" applyProtection="1">
      <alignment horizontal="center" vertical="center"/>
      <protection hidden="1"/>
    </xf>
    <xf numFmtId="1" fontId="41" fillId="14" borderId="15" xfId="6" applyNumberFormat="1" applyFont="1" applyFill="1" applyBorder="1" applyAlignment="1" applyProtection="1">
      <alignment horizontal="center" vertical="center"/>
      <protection hidden="1"/>
    </xf>
    <xf numFmtId="49" fontId="6" fillId="14" borderId="1" xfId="11" applyNumberFormat="1" applyFont="1" applyFill="1" applyBorder="1" applyAlignment="1" applyProtection="1">
      <alignment vertical="center"/>
      <protection locked="0"/>
    </xf>
    <xf numFmtId="49" fontId="6" fillId="14" borderId="1" xfId="15" applyNumberFormat="1" applyFont="1" applyFill="1" applyBorder="1" applyAlignment="1" applyProtection="1">
      <alignment vertical="center"/>
      <protection locked="0"/>
    </xf>
    <xf numFmtId="49" fontId="29" fillId="17" borderId="2" xfId="40" applyNumberFormat="1" applyFont="1" applyFill="1" applyBorder="1" applyAlignment="1" applyProtection="1">
      <alignment vertical="center"/>
    </xf>
    <xf numFmtId="49" fontId="29" fillId="17" borderId="4" xfId="40" applyNumberFormat="1" applyFont="1" applyFill="1" applyBorder="1" applyAlignment="1" applyProtection="1">
      <alignment vertical="center"/>
    </xf>
    <xf numFmtId="49" fontId="34" fillId="17" borderId="4" xfId="6" applyNumberFormat="1" applyFont="1" applyFill="1" applyBorder="1" applyAlignment="1" applyProtection="1">
      <alignment horizontal="right" vertical="center"/>
      <protection hidden="1"/>
    </xf>
    <xf numFmtId="0" fontId="42" fillId="23" borderId="2" xfId="15" applyFont="1" applyFill="1" applyBorder="1" applyAlignment="1" applyProtection="1">
      <alignment horizontal="left" vertical="center"/>
    </xf>
    <xf numFmtId="0" fontId="42" fillId="23" borderId="3" xfId="15" applyFont="1" applyFill="1" applyBorder="1" applyAlignment="1" applyProtection="1">
      <alignment horizontal="left" vertical="center"/>
    </xf>
    <xf numFmtId="0" fontId="42" fillId="23" borderId="4" xfId="15" applyFont="1" applyFill="1" applyBorder="1" applyAlignment="1" applyProtection="1">
      <alignment horizontal="left" vertical="center"/>
    </xf>
    <xf numFmtId="0" fontId="3" fillId="14" borderId="9" xfId="0" applyFont="1" applyFill="1" applyBorder="1" applyAlignment="1">
      <alignment horizontal="center" vertical="center"/>
    </xf>
    <xf numFmtId="0" fontId="3" fillId="14" borderId="11" xfId="0" applyFont="1" applyFill="1" applyBorder="1" applyAlignment="1">
      <alignment horizontal="center" vertical="center"/>
    </xf>
    <xf numFmtId="4" fontId="6" fillId="14" borderId="2" xfId="6" applyNumberFormat="1" applyFont="1" applyFill="1" applyBorder="1" applyAlignment="1" applyProtection="1">
      <alignment horizontal="center" vertical="center"/>
      <protection hidden="1"/>
    </xf>
    <xf numFmtId="4" fontId="6" fillId="14" borderId="3" xfId="6" applyNumberFormat="1" applyFont="1" applyFill="1" applyBorder="1" applyAlignment="1" applyProtection="1">
      <alignment horizontal="center" vertical="center"/>
      <protection hidden="1"/>
    </xf>
    <xf numFmtId="0" fontId="35" fillId="22" borderId="11" xfId="0" applyFont="1" applyFill="1" applyBorder="1" applyAlignment="1">
      <alignment horizontal="center" vertical="center" wrapText="1"/>
    </xf>
    <xf numFmtId="49" fontId="29" fillId="14" borderId="11" xfId="6" applyNumberFormat="1" applyFont="1" applyFill="1" applyBorder="1" applyAlignment="1" applyProtection="1">
      <alignment horizontal="left" vertical="center" wrapText="1"/>
      <protection hidden="1"/>
    </xf>
    <xf numFmtId="49" fontId="37" fillId="14" borderId="1" xfId="6" applyNumberFormat="1" applyFont="1" applyFill="1" applyBorder="1" applyAlignment="1" applyProtection="1">
      <alignment horizontal="left" vertical="center"/>
      <protection hidden="1"/>
    </xf>
    <xf numFmtId="0" fontId="23" fillId="14" borderId="2" xfId="0" applyFont="1" applyFill="1" applyBorder="1" applyAlignment="1" applyProtection="1">
      <alignment horizontal="left" vertical="center" wrapText="1"/>
      <protection hidden="1"/>
    </xf>
    <xf numFmtId="0" fontId="10" fillId="14" borderId="4" xfId="0" applyFont="1" applyFill="1" applyBorder="1" applyAlignment="1" applyProtection="1">
      <alignment horizontal="left" vertical="center" wrapText="1"/>
      <protection hidden="1"/>
    </xf>
    <xf numFmtId="0" fontId="59" fillId="22" borderId="19" xfId="0" applyFont="1" applyFill="1" applyBorder="1" applyAlignment="1">
      <alignment horizontal="left" vertical="center" wrapText="1"/>
    </xf>
    <xf numFmtId="0" fontId="59" fillId="22" borderId="17" xfId="0" applyFont="1" applyFill="1" applyBorder="1" applyAlignment="1">
      <alignment horizontal="left" vertical="center" wrapText="1"/>
    </xf>
    <xf numFmtId="0" fontId="24" fillId="14" borderId="2" xfId="0" applyFont="1" applyFill="1" applyBorder="1" applyAlignment="1">
      <alignment horizontal="left" vertical="center" wrapText="1"/>
    </xf>
    <xf numFmtId="0" fontId="24" fillId="14" borderId="4" xfId="0" applyFont="1" applyFill="1" applyBorder="1" applyAlignment="1">
      <alignment horizontal="left" vertical="center" wrapText="1"/>
    </xf>
    <xf numFmtId="2" fontId="42" fillId="14" borderId="1" xfId="43" applyFont="1" applyFill="1" applyBorder="1" applyAlignment="1">
      <alignment horizontal="left"/>
    </xf>
    <xf numFmtId="0" fontId="29" fillId="14" borderId="2" xfId="31" applyFont="1" applyFill="1" applyBorder="1" applyAlignment="1" applyProtection="1">
      <alignment horizontal="left" vertical="center" wrapText="1"/>
      <protection hidden="1"/>
    </xf>
    <xf numFmtId="0" fontId="29" fillId="14" borderId="3" xfId="31" applyFont="1" applyFill="1" applyBorder="1" applyAlignment="1" applyProtection="1">
      <alignment horizontal="left" vertical="center" wrapText="1"/>
      <protection hidden="1"/>
    </xf>
    <xf numFmtId="0" fontId="29" fillId="14" borderId="4" xfId="31" applyFont="1" applyFill="1" applyBorder="1" applyAlignment="1" applyProtection="1">
      <alignment horizontal="left" vertical="center" wrapText="1"/>
      <protection hidden="1"/>
    </xf>
    <xf numFmtId="0" fontId="37" fillId="14" borderId="20" xfId="31" applyFont="1" applyFill="1" applyBorder="1" applyAlignment="1" applyProtection="1">
      <alignment horizontal="center" vertical="center" wrapText="1"/>
      <protection hidden="1"/>
    </xf>
    <xf numFmtId="0" fontId="37" fillId="14" borderId="21" xfId="31" applyFont="1" applyFill="1" applyBorder="1" applyAlignment="1" applyProtection="1">
      <alignment horizontal="center" vertical="center" wrapText="1"/>
      <protection hidden="1"/>
    </xf>
    <xf numFmtId="0" fontId="37" fillId="14" borderId="14" xfId="31" applyFont="1" applyFill="1" applyBorder="1" applyAlignment="1" applyProtection="1">
      <alignment horizontal="center" vertical="center" wrapText="1"/>
      <protection hidden="1"/>
    </xf>
    <xf numFmtId="0" fontId="37" fillId="14" borderId="0" xfId="31" applyFont="1" applyFill="1" applyAlignment="1" applyProtection="1">
      <alignment horizontal="center" vertical="center" wrapText="1"/>
      <protection hidden="1"/>
    </xf>
    <xf numFmtId="0" fontId="23" fillId="16" borderId="2" xfId="31" applyFont="1" applyFill="1" applyBorder="1" applyAlignment="1" applyProtection="1">
      <alignment horizontal="center" vertical="center" wrapText="1"/>
      <protection hidden="1"/>
    </xf>
    <xf numFmtId="0" fontId="23" fillId="16" borderId="3" xfId="31" applyFont="1" applyFill="1" applyBorder="1" applyAlignment="1" applyProtection="1">
      <alignment horizontal="center" vertical="center" wrapText="1"/>
      <protection hidden="1"/>
    </xf>
    <xf numFmtId="0" fontId="23" fillId="16" borderId="4" xfId="31" applyFont="1" applyFill="1" applyBorder="1" applyAlignment="1" applyProtection="1">
      <alignment horizontal="center" vertical="center" wrapText="1"/>
      <protection hidden="1"/>
    </xf>
    <xf numFmtId="0" fontId="20" fillId="15" borderId="12" xfId="31" applyNumberFormat="1" applyFont="1" applyFill="1" applyBorder="1" applyAlignment="1" applyProtection="1">
      <alignment horizontal="center" vertical="center"/>
      <protection hidden="1"/>
    </xf>
    <xf numFmtId="0" fontId="20" fillId="15" borderId="5" xfId="31" applyNumberFormat="1" applyFont="1" applyFill="1" applyBorder="1" applyAlignment="1" applyProtection="1">
      <alignment horizontal="center" vertical="center"/>
      <protection hidden="1"/>
    </xf>
    <xf numFmtId="0" fontId="20" fillId="15" borderId="6" xfId="31" applyNumberFormat="1" applyFont="1" applyFill="1" applyBorder="1" applyAlignment="1" applyProtection="1">
      <alignment horizontal="center" vertical="center"/>
      <protection hidden="1"/>
    </xf>
    <xf numFmtId="0" fontId="20" fillId="15" borderId="13" xfId="31" applyNumberFormat="1" applyFont="1" applyFill="1" applyBorder="1" applyAlignment="1" applyProtection="1">
      <alignment horizontal="center" vertical="center"/>
      <protection hidden="1"/>
    </xf>
    <xf numFmtId="0" fontId="20" fillId="15" borderId="15" xfId="31" applyNumberFormat="1" applyFont="1" applyFill="1" applyBorder="1" applyAlignment="1" applyProtection="1">
      <alignment horizontal="center" vertical="center"/>
      <protection hidden="1"/>
    </xf>
    <xf numFmtId="0" fontId="20" fillId="15" borderId="8" xfId="31" applyNumberFormat="1" applyFont="1" applyFill="1" applyBorder="1" applyAlignment="1" applyProtection="1">
      <alignment horizontal="center" vertical="center"/>
      <protection hidden="1"/>
    </xf>
    <xf numFmtId="0" fontId="47" fillId="18" borderId="2" xfId="0" applyFont="1" applyFill="1" applyBorder="1" applyAlignment="1" applyProtection="1">
      <alignment horizontal="center" vertical="center"/>
      <protection hidden="1"/>
    </xf>
    <xf numFmtId="0" fontId="47" fillId="18" borderId="3" xfId="0" applyFont="1" applyFill="1" applyBorder="1" applyAlignment="1" applyProtection="1">
      <alignment horizontal="center" vertical="center"/>
      <protection hidden="1"/>
    </xf>
    <xf numFmtId="0" fontId="47" fillId="18" borderId="4" xfId="0" applyFont="1" applyFill="1" applyBorder="1" applyAlignment="1" applyProtection="1">
      <alignment horizontal="center" vertical="center"/>
      <protection hidden="1"/>
    </xf>
    <xf numFmtId="0" fontId="20" fillId="15" borderId="9" xfId="31" applyNumberFormat="1" applyFont="1" applyFill="1" applyBorder="1" applyAlignment="1" applyProtection="1">
      <alignment horizontal="center" vertical="center"/>
      <protection hidden="1"/>
    </xf>
    <xf numFmtId="0" fontId="20" fillId="15" borderId="10" xfId="31" applyNumberFormat="1" applyFont="1" applyFill="1" applyBorder="1" applyAlignment="1" applyProtection="1">
      <alignment horizontal="center" vertical="center"/>
      <protection hidden="1"/>
    </xf>
    <xf numFmtId="0" fontId="20" fillId="15" borderId="11" xfId="31" applyNumberFormat="1" applyFont="1" applyFill="1" applyBorder="1" applyAlignment="1" applyProtection="1">
      <alignment horizontal="center" vertical="center"/>
      <protection hidden="1"/>
    </xf>
    <xf numFmtId="0" fontId="20" fillId="15" borderId="12" xfId="31" applyFont="1" applyFill="1" applyBorder="1" applyAlignment="1" applyProtection="1">
      <alignment horizontal="center" vertical="center" wrapText="1"/>
      <protection hidden="1"/>
    </xf>
    <xf numFmtId="0" fontId="20" fillId="15" borderId="5" xfId="31" applyFont="1" applyFill="1" applyBorder="1" applyAlignment="1" applyProtection="1">
      <alignment horizontal="center" vertical="center" wrapText="1"/>
      <protection hidden="1"/>
    </xf>
    <xf numFmtId="0" fontId="20" fillId="15" borderId="6" xfId="31" applyFont="1" applyFill="1" applyBorder="1" applyAlignment="1" applyProtection="1">
      <alignment horizontal="center" vertical="center" wrapText="1"/>
      <protection hidden="1"/>
    </xf>
    <xf numFmtId="0" fontId="20" fillId="15" borderId="14" xfId="31" applyFont="1" applyFill="1" applyBorder="1" applyAlignment="1" applyProtection="1">
      <alignment horizontal="center" vertical="center" wrapText="1"/>
      <protection hidden="1"/>
    </xf>
    <xf numFmtId="0" fontId="20" fillId="15" borderId="0" xfId="31" applyFont="1" applyFill="1" applyBorder="1" applyAlignment="1" applyProtection="1">
      <alignment horizontal="center" vertical="center" wrapText="1"/>
      <protection hidden="1"/>
    </xf>
    <xf numFmtId="0" fontId="20" fillId="15" borderId="7" xfId="31" applyFont="1" applyFill="1" applyBorder="1" applyAlignment="1" applyProtection="1">
      <alignment horizontal="center" vertical="center" wrapText="1"/>
      <protection hidden="1"/>
    </xf>
    <xf numFmtId="0" fontId="20" fillId="27" borderId="12" xfId="0" applyFont="1" applyFill="1" applyBorder="1" applyAlignment="1" applyProtection="1">
      <alignment horizontal="center" vertical="center"/>
      <protection hidden="1"/>
    </xf>
    <xf numFmtId="0" fontId="20" fillId="27" borderId="5" xfId="0" applyFont="1" applyFill="1" applyBorder="1" applyAlignment="1" applyProtection="1">
      <alignment horizontal="center" vertical="center"/>
      <protection hidden="1"/>
    </xf>
    <xf numFmtId="0" fontId="20" fillId="27" borderId="6" xfId="0" applyFont="1" applyFill="1" applyBorder="1" applyAlignment="1" applyProtection="1">
      <alignment horizontal="center" vertical="center"/>
      <protection hidden="1"/>
    </xf>
    <xf numFmtId="0" fontId="20" fillId="27" borderId="13" xfId="0" applyFont="1" applyFill="1" applyBorder="1" applyAlignment="1" applyProtection="1">
      <alignment horizontal="center" vertical="center"/>
      <protection hidden="1"/>
    </xf>
    <xf numFmtId="0" fontId="20" fillId="27" borderId="15" xfId="0" applyFont="1" applyFill="1" applyBorder="1" applyAlignment="1" applyProtection="1">
      <alignment horizontal="center" vertical="center"/>
      <protection hidden="1"/>
    </xf>
    <xf numFmtId="0" fontId="20" fillId="27" borderId="8" xfId="0" applyFont="1" applyFill="1" applyBorder="1" applyAlignment="1" applyProtection="1">
      <alignment horizontal="center" vertical="center"/>
      <protection hidden="1"/>
    </xf>
    <xf numFmtId="0" fontId="61" fillId="0" borderId="35" xfId="44" applyFont="1" applyFill="1" applyBorder="1" applyAlignment="1">
      <alignment horizontal="center" vertical="center" wrapText="1"/>
    </xf>
    <xf numFmtId="0" fontId="61" fillId="0" borderId="0" xfId="44" applyFont="1" applyFill="1" applyBorder="1" applyAlignment="1">
      <alignment horizontal="center" vertical="center" wrapText="1"/>
    </xf>
    <xf numFmtId="0" fontId="61" fillId="0" borderId="36" xfId="44" applyFont="1" applyFill="1" applyBorder="1" applyAlignment="1">
      <alignment horizontal="center" vertical="center" wrapText="1"/>
    </xf>
    <xf numFmtId="4" fontId="117" fillId="30" borderId="38" xfId="46" applyNumberFormat="1" applyBorder="1" applyAlignment="1">
      <alignment horizontal="center" vertical="center" wrapText="1"/>
    </xf>
    <xf numFmtId="4" fontId="117" fillId="30" borderId="3" xfId="46" applyNumberFormat="1" applyBorder="1" applyAlignment="1">
      <alignment horizontal="center" vertical="center" wrapText="1"/>
    </xf>
    <xf numFmtId="4" fontId="117" fillId="30" borderId="39" xfId="46" applyNumberFormat="1" applyBorder="1" applyAlignment="1">
      <alignment horizontal="center" vertical="center" wrapText="1"/>
    </xf>
    <xf numFmtId="0" fontId="25" fillId="0" borderId="0" xfId="31" applyFont="1" applyAlignment="1">
      <alignment horizontal="left" vertical="center" wrapText="1"/>
    </xf>
    <xf numFmtId="0" fontId="118" fillId="0" borderId="0" xfId="0" applyFont="1" applyAlignment="1">
      <alignment horizontal="left" vertical="center" wrapText="1"/>
    </xf>
    <xf numFmtId="0" fontId="20" fillId="14" borderId="14" xfId="0" applyFont="1" applyFill="1" applyBorder="1" applyAlignment="1" applyProtection="1">
      <alignment horizontal="center" vertical="center"/>
      <protection locked="0"/>
    </xf>
    <xf numFmtId="0" fontId="20" fillId="14" borderId="0" xfId="0" applyFont="1" applyFill="1" applyBorder="1" applyAlignment="1" applyProtection="1">
      <alignment horizontal="center" vertical="center"/>
      <protection locked="0"/>
    </xf>
    <xf numFmtId="0" fontId="20" fillId="14" borderId="7" xfId="0" applyFont="1" applyFill="1" applyBorder="1" applyAlignment="1" applyProtection="1">
      <alignment horizontal="center" vertical="center"/>
      <protection locked="0"/>
    </xf>
    <xf numFmtId="0" fontId="20" fillId="14" borderId="13" xfId="0" applyFont="1" applyFill="1" applyBorder="1" applyAlignment="1" applyProtection="1">
      <alignment horizontal="center" vertical="center"/>
      <protection locked="0"/>
    </xf>
    <xf numFmtId="0" fontId="20" fillId="14" borderId="15" xfId="0" applyFont="1" applyFill="1" applyBorder="1" applyAlignment="1" applyProtection="1">
      <alignment horizontal="center" vertical="center"/>
      <protection locked="0"/>
    </xf>
    <xf numFmtId="0" fontId="20" fillId="14" borderId="8" xfId="0" applyFont="1" applyFill="1" applyBorder="1" applyAlignment="1" applyProtection="1">
      <alignment horizontal="center" vertical="center"/>
      <protection locked="0"/>
    </xf>
    <xf numFmtId="0" fontId="20" fillId="14" borderId="36" xfId="0" applyFont="1" applyFill="1" applyBorder="1" applyAlignment="1" applyProtection="1">
      <alignment horizontal="center" vertical="center"/>
      <protection locked="0"/>
    </xf>
    <xf numFmtId="0" fontId="20" fillId="14" borderId="40" xfId="0" applyFont="1" applyFill="1" applyBorder="1" applyAlignment="1" applyProtection="1">
      <alignment horizontal="center" vertical="center"/>
      <protection locked="0"/>
    </xf>
    <xf numFmtId="49" fontId="6" fillId="14" borderId="2" xfId="0" applyNumberFormat="1" applyFont="1" applyFill="1" applyBorder="1" applyAlignment="1" applyProtection="1">
      <alignment horizontal="center" vertical="center"/>
      <protection locked="0"/>
    </xf>
    <xf numFmtId="49" fontId="6" fillId="14" borderId="4" xfId="0" applyNumberFormat="1" applyFont="1" applyFill="1" applyBorder="1" applyAlignment="1" applyProtection="1">
      <alignment horizontal="center" vertical="center"/>
      <protection locked="0"/>
    </xf>
    <xf numFmtId="0" fontId="25" fillId="0" borderId="0" xfId="31" applyFont="1" applyBorder="1" applyAlignment="1">
      <alignment horizontal="left" vertical="center" wrapText="1"/>
    </xf>
    <xf numFmtId="4" fontId="20" fillId="14" borderId="11" xfId="0" applyNumberFormat="1" applyFont="1" applyFill="1" applyBorder="1" applyAlignment="1" applyProtection="1">
      <alignment horizontal="center" vertical="center"/>
      <protection locked="0"/>
    </xf>
    <xf numFmtId="4" fontId="20" fillId="14" borderId="1" xfId="0" applyNumberFormat="1" applyFont="1" applyFill="1" applyBorder="1" applyAlignment="1" applyProtection="1">
      <alignment horizontal="center" vertical="center"/>
      <protection locked="0"/>
    </xf>
    <xf numFmtId="0" fontId="46" fillId="16" borderId="34" xfId="41" applyFont="1" applyFill="1" applyBorder="1" applyAlignment="1" applyProtection="1">
      <alignment horizontal="center" vertical="center" wrapText="1"/>
      <protection hidden="1"/>
    </xf>
    <xf numFmtId="0" fontId="46" fillId="16" borderId="21" xfId="41" applyFont="1" applyFill="1" applyBorder="1" applyAlignment="1" applyProtection="1">
      <alignment horizontal="center" vertical="center" wrapText="1"/>
      <protection hidden="1"/>
    </xf>
    <xf numFmtId="0" fontId="46" fillId="16" borderId="37" xfId="41" applyFont="1" applyFill="1" applyBorder="1" applyAlignment="1" applyProtection="1">
      <alignment horizontal="center" vertical="center" wrapText="1"/>
      <protection hidden="1"/>
    </xf>
    <xf numFmtId="49" fontId="6" fillId="15" borderId="1" xfId="5" applyNumberFormat="1" applyFont="1" applyFill="1" applyBorder="1" applyAlignment="1" applyProtection="1">
      <alignment vertical="center"/>
      <protection locked="0"/>
    </xf>
    <xf numFmtId="167" fontId="6" fillId="15" borderId="10" xfId="32" applyFont="1" applyFill="1" applyAlignment="1" applyProtection="1">
      <alignment horizontal="center" vertical="center"/>
      <protection locked="0"/>
    </xf>
  </cellXfs>
  <cellStyles count="47">
    <cellStyle name="AAA nix" xfId="26"/>
    <cellStyle name="AAnix" xfId="16"/>
    <cellStyle name="AUSFÜLLER" xfId="7"/>
    <cellStyle name="AUSFÜLLER  22" xfId="8"/>
    <cellStyle name="Ausfüller Blau ohne Schutz mit Rahmen" xfId="13"/>
    <cellStyle name="Ausfüller Blau ohne Schutz mit Rahmen 2013" xfId="9"/>
    <cellStyle name="AUSFÜLLER KONTROLLE OHNE" xfId="4"/>
    <cellStyle name="AUSFÜLLER KONTROLLE OHNE Schutz" xfId="28"/>
    <cellStyle name="Ausfüller ohne Schutz" xfId="11"/>
    <cellStyle name="Ausfüller ohne Schutz  NEU" xfId="18"/>
    <cellStyle name="Ausfüller ohne Schutz  NEU 1" xfId="19"/>
    <cellStyle name="Ausfüller ohne Schutz 1" xfId="30"/>
    <cellStyle name="Ausfüller weiß" xfId="5"/>
    <cellStyle name="AUSFÜLLER we䁩ß" xfId="35"/>
    <cellStyle name="Berechnung" xfId="45" builtinId="22"/>
    <cellStyle name="Dezimal [0]_03A Kalkulation Film Herstellung Firmen Anstellung_Coproduction.xls" xfId="37"/>
    <cellStyle name="Dezimal [schutz]" xfId="39"/>
    <cellStyle name="Dezimal LNK" xfId="32"/>
    <cellStyle name="Ergebnis fett" xfId="14"/>
    <cellStyle name="Kontrolle" xfId="23"/>
    <cellStyle name="Kontrolle Ende" xfId="25"/>
    <cellStyle name="Link" xfId="44" builtinId="8"/>
    <cellStyle name="Neutral" xfId="46" builtinId="28"/>
    <cellStyle name="Prozent" xfId="2" builtinId="5"/>
    <cellStyle name="Prozent_03A Kalkulation Film Herstellung Firmen Anstellung_Coproduction.xls" xfId="38"/>
    <cellStyle name="RST" xfId="17"/>
    <cellStyle name="Schutz" xfId="6"/>
    <cellStyle name="Standard" xfId="0" builtinId="0"/>
    <cellStyle name="Standard 3" xfId="42"/>
    <cellStyle name="Standard_00 Filmkalkulation Projektentwicklung.xls" xfId="43"/>
    <cellStyle name="Standard_03 Kalkulation Film Herstellung Firmen Anstellung (Version 1).xls" xfId="31"/>
    <cellStyle name="Standard_03A Kalkulation Film Herstellung Firmen Anstellung_Coproduction.xls" xfId="15"/>
    <cellStyle name="Standard_Finanzierungsplan" xfId="10"/>
    <cellStyle name="Standard_GRoße Kalkulation 23.11  (Version 1).xls" xfId="34"/>
    <cellStyle name="Standard_Mappe2" xfId="41"/>
    <cellStyle name="Standard_Zu 10 (Reise-, Transportkosten)" xfId="40"/>
    <cellStyle name="Überschrift" xfId="3" builtinId="15"/>
    <cellStyle name="Verknüpfte Zellen 1" xfId="21"/>
    <cellStyle name="Währung" xfId="1" builtinId="4"/>
    <cellStyle name="Währung 1" xfId="33"/>
    <cellStyle name="Zahl" xfId="22"/>
    <cellStyle name="Zahl 1 gesperrt" xfId="27"/>
    <cellStyle name="Zahl 2 gesperrt" xfId="20"/>
    <cellStyle name="Zahl Ergebnis" xfId="12"/>
    <cellStyle name="Zahl ohne 0" xfId="29"/>
    <cellStyle name="Zahl ohne 0,0" xfId="36"/>
    <cellStyle name="Zahl ohne Null" xfId="24"/>
  </cellStyles>
  <dxfs count="7">
    <dxf>
      <fill>
        <patternFill>
          <bgColor indexed="11"/>
        </patternFill>
      </fill>
    </dxf>
    <dxf>
      <fill>
        <patternFill>
          <fgColor indexed="16"/>
          <bgColor indexed="4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66FFCC"/>
      <color rgb="FFFFFFCC"/>
      <color rgb="FF00FF00"/>
      <color rgb="FF008000"/>
      <color rgb="FF1C9F19"/>
      <color rgb="FFCCFFCC"/>
      <color rgb="FFFFFFFF"/>
      <color rgb="FF9999FF"/>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0</xdr:col>
      <xdr:colOff>3175</xdr:colOff>
      <xdr:row>2</xdr:row>
      <xdr:rowOff>0</xdr:rowOff>
    </xdr:from>
    <xdr:to>
      <xdr:col>0</xdr:col>
      <xdr:colOff>28575</xdr:colOff>
      <xdr:row>2</xdr:row>
      <xdr:rowOff>111760</xdr:rowOff>
    </xdr:to>
    <xdr:sp macro="" textlink="">
      <xdr:nvSpPr>
        <xdr:cNvPr id="2" name="AutoShape 1" descr=":clear.gif">
          <a:extLst>
            <a:ext uri="{FF2B5EF4-FFF2-40B4-BE49-F238E27FC236}">
              <a16:creationId xmlns:a16="http://schemas.microsoft.com/office/drawing/2014/main" id="{00000000-0008-0000-0900-000052380000}"/>
            </a:ext>
          </a:extLst>
        </xdr:cNvPr>
        <xdr:cNvSpPr>
          <a:spLocks noChangeAspect="1" noChangeArrowheads="1"/>
        </xdr:cNvSpPr>
      </xdr:nvSpPr>
      <xdr:spPr bwMode="auto">
        <a:xfrm>
          <a:off x="3175" y="0"/>
          <a:ext cx="25400" cy="1117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mkoes.gv.at/kunst-und-kultur/service-kunst-und-kultur/foerderungen/formulare-und-infoblaetter.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www.ris.bka.gv.at/GeltendeFassung.wxe?Abfrage=Bundesnormen&amp;Gesetzesnummer=10009500" TargetMode="External"/><Relationship Id="rId4" Type="http://schemas.openxmlformats.org/officeDocument/2006/relationships/hyperlink" Target="https://www.ris.bka.gv.at/GeltendeFassung.wxe?Abfrage=Bundesnormen&amp;Gesetzesnummer=1000966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wko.at/kollektivvertrag/kollektivvertrag-filmschaffende-filmberufe-2023"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bmkoes.gv.at/kunst-und-kultur/service-kunst-und-kultur/foerderungen/formulare-und-infoblaetter.html" TargetMode="External"/><Relationship Id="rId2" Type="http://schemas.openxmlformats.org/officeDocument/2006/relationships/hyperlink" Target="https://www.lafc.at/news/?ggid=3&amp;aid=599&amp;cp=0&amp;jahr=2020&amp;region=0" TargetMode="External"/><Relationship Id="rId1" Type="http://schemas.openxmlformats.org/officeDocument/2006/relationships/hyperlink" Target="https://www.umweltzeichen.at/de/produkte/filmproduktion/klimaschutz-beim-film" TargetMode="External"/><Relationship Id="rId4"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mkoes.gv.at/kunst-und-kultur/service-kunst-und-kultur/foerderungen/formulare-und-infoblaetter.html" TargetMode="External"/><Relationship Id="rId7"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hyperlink" Target="https://www.bmkoes.gv.at/Service/Logo.html" TargetMode="External"/><Relationship Id="rId5" Type="http://schemas.openxmlformats.org/officeDocument/2006/relationships/hyperlink" Target="https://www.ris.bka.gv.at/GeltendeFassung.wxe?Abfrage=Bundesnormen&amp;Gesetzesnummer=10009500" TargetMode="External"/><Relationship Id="rId4" Type="http://schemas.openxmlformats.org/officeDocument/2006/relationships/hyperlink" Target="https://www.ris.bka.gv.at/GeltendeFassung.wxe?Abfrage=Bundesnormen&amp;Gesetzesnummer=1000966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lafc.at/news/?ggid=3&amp;aid=599&amp;cp=0&amp;jahr=2020&amp;region=0" TargetMode="External"/><Relationship Id="rId2" Type="http://schemas.openxmlformats.org/officeDocument/2006/relationships/hyperlink" Target="https://www.umweltzeichen.at/de/produkte/filmproduktion/klimaschutz-beim-film" TargetMode="External"/><Relationship Id="rId1" Type="http://schemas.openxmlformats.org/officeDocument/2006/relationships/hyperlink" Target="https://www.lafc.at/news/?ggid=3&amp;aid=599&amp;cp=0&amp;jahr=2020&amp;region=0" TargetMode="External"/><Relationship Id="rId5" Type="http://schemas.openxmlformats.org/officeDocument/2006/relationships/printerSettings" Target="../printerSettings/printerSettings25.bin"/><Relationship Id="rId4" Type="http://schemas.openxmlformats.org/officeDocument/2006/relationships/hyperlink" Target="https://www.bmkoes.gv.at/kunst-und-kultur/service-kunst-und-kultur/foerderungen/formulare-und-infoblaet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60"/>
  <sheetViews>
    <sheetView tabSelected="1" zoomScale="110" zoomScaleNormal="110" workbookViewId="0">
      <pane ySplit="1" topLeftCell="A2" activePane="bottomLeft" state="frozen"/>
      <selection pane="bottomLeft" activeCell="A49" sqref="A49"/>
    </sheetView>
  </sheetViews>
  <sheetFormatPr baseColWidth="10" defaultColWidth="13" defaultRowHeight="15.75"/>
  <cols>
    <col min="1" max="1" width="159.140625" style="177" bestFit="1" customWidth="1"/>
    <col min="2" max="2" width="20.42578125" style="177" customWidth="1"/>
    <col min="3" max="16384" width="13" style="177"/>
  </cols>
  <sheetData>
    <row r="1" spans="1:1" ht="57.95" customHeight="1">
      <c r="A1" s="673" t="s">
        <v>854</v>
      </c>
    </row>
    <row r="2" spans="1:1">
      <c r="A2" s="674"/>
    </row>
    <row r="3" spans="1:1">
      <c r="A3" s="675" t="s">
        <v>702</v>
      </c>
    </row>
    <row r="4" spans="1:1">
      <c r="A4" s="674"/>
    </row>
    <row r="5" spans="1:1" s="178" customFormat="1">
      <c r="A5" s="175" t="s">
        <v>831</v>
      </c>
    </row>
    <row r="6" spans="1:1">
      <c r="A6" s="175" t="s">
        <v>647</v>
      </c>
    </row>
    <row r="7" spans="1:1">
      <c r="A7" s="175"/>
    </row>
    <row r="8" spans="1:1">
      <c r="A8" s="676" t="s">
        <v>659</v>
      </c>
    </row>
    <row r="9" spans="1:1">
      <c r="A9" s="676"/>
    </row>
    <row r="10" spans="1:1">
      <c r="A10" s="175" t="s">
        <v>648</v>
      </c>
    </row>
    <row r="11" spans="1:1">
      <c r="A11" s="175" t="s">
        <v>649</v>
      </c>
    </row>
    <row r="12" spans="1:1">
      <c r="A12" s="175"/>
    </row>
    <row r="13" spans="1:1" ht="31.5">
      <c r="A13" s="175" t="s">
        <v>956</v>
      </c>
    </row>
    <row r="14" spans="1:1">
      <c r="A14" s="175"/>
    </row>
    <row r="15" spans="1:1">
      <c r="A15" s="171" t="s">
        <v>855</v>
      </c>
    </row>
    <row r="16" spans="1:1">
      <c r="A16" s="171" t="s">
        <v>957</v>
      </c>
    </row>
    <row r="17" spans="1:1">
      <c r="A17" s="171" t="s">
        <v>856</v>
      </c>
    </row>
    <row r="18" spans="1:1">
      <c r="A18" s="171"/>
    </row>
    <row r="19" spans="1:1" ht="31.5">
      <c r="A19" s="174" t="s">
        <v>845</v>
      </c>
    </row>
    <row r="20" spans="1:1">
      <c r="A20" s="171"/>
    </row>
    <row r="21" spans="1:1">
      <c r="A21" s="174" t="s">
        <v>846</v>
      </c>
    </row>
    <row r="22" spans="1:1" ht="31.5">
      <c r="A22" s="171" t="s">
        <v>857</v>
      </c>
    </row>
    <row r="23" spans="1:1">
      <c r="A23" s="171"/>
    </row>
    <row r="24" spans="1:1">
      <c r="A24" s="677" t="s">
        <v>954</v>
      </c>
    </row>
    <row r="25" spans="1:1">
      <c r="A25" s="678" t="s">
        <v>962</v>
      </c>
    </row>
    <row r="26" spans="1:1">
      <c r="A26" s="678" t="s">
        <v>955</v>
      </c>
    </row>
    <row r="27" spans="1:1">
      <c r="A27" s="678"/>
    </row>
    <row r="28" spans="1:1">
      <c r="A28" s="678"/>
    </row>
    <row r="29" spans="1:1">
      <c r="A29" s="174" t="s">
        <v>960</v>
      </c>
    </row>
    <row r="30" spans="1:1">
      <c r="A30" s="171"/>
    </row>
    <row r="31" spans="1:1">
      <c r="A31" s="677" t="s">
        <v>944</v>
      </c>
    </row>
    <row r="32" spans="1:1">
      <c r="A32" s="171" t="s">
        <v>0</v>
      </c>
    </row>
    <row r="33" spans="1:7" ht="31.5">
      <c r="A33" s="171" t="s">
        <v>958</v>
      </c>
    </row>
    <row r="34" spans="1:7">
      <c r="A34" s="171" t="s">
        <v>858</v>
      </c>
    </row>
    <row r="35" spans="1:7">
      <c r="A35" s="174" t="s">
        <v>563</v>
      </c>
    </row>
    <row r="36" spans="1:7">
      <c r="A36" s="171"/>
    </row>
    <row r="37" spans="1:7">
      <c r="A37" s="677" t="s">
        <v>454</v>
      </c>
    </row>
    <row r="38" spans="1:7">
      <c r="A38" s="678" t="s">
        <v>650</v>
      </c>
    </row>
    <row r="39" spans="1:7" ht="31.5">
      <c r="A39" s="678" t="s">
        <v>859</v>
      </c>
    </row>
    <row r="40" spans="1:7">
      <c r="A40" s="677" t="s">
        <v>860</v>
      </c>
    </row>
    <row r="41" spans="1:7">
      <c r="A41" s="678"/>
    </row>
    <row r="42" spans="1:7">
      <c r="A42" s="174" t="s">
        <v>651</v>
      </c>
    </row>
    <row r="43" spans="1:7" ht="31.5">
      <c r="A43" s="171" t="s">
        <v>892</v>
      </c>
      <c r="E43" s="179"/>
      <c r="F43" s="179"/>
      <c r="G43" s="180"/>
    </row>
    <row r="44" spans="1:7">
      <c r="A44" s="171" t="s">
        <v>652</v>
      </c>
    </row>
    <row r="45" spans="1:7">
      <c r="A45" s="171"/>
      <c r="B45" s="179"/>
      <c r="C45" s="179"/>
      <c r="D45" s="179"/>
      <c r="E45" s="179"/>
      <c r="F45" s="179"/>
      <c r="G45" s="180"/>
    </row>
    <row r="46" spans="1:7" ht="47.25">
      <c r="A46" s="171" t="s">
        <v>961</v>
      </c>
    </row>
    <row r="47" spans="1:7">
      <c r="A47" s="171"/>
    </row>
    <row r="48" spans="1:7">
      <c r="A48" s="174" t="s">
        <v>703</v>
      </c>
    </row>
    <row r="49" spans="1:1">
      <c r="A49" s="679" t="s">
        <v>1029</v>
      </c>
    </row>
    <row r="50" spans="1:1">
      <c r="A50" s="171" t="s">
        <v>653</v>
      </c>
    </row>
    <row r="51" spans="1:1">
      <c r="A51" s="679" t="s">
        <v>570</v>
      </c>
    </row>
    <row r="52" spans="1:1">
      <c r="A52" s="174" t="s">
        <v>572</v>
      </c>
    </row>
    <row r="53" spans="1:1">
      <c r="A53" s="679" t="s">
        <v>571</v>
      </c>
    </row>
    <row r="54" spans="1:1">
      <c r="A54" s="171"/>
    </row>
    <row r="55" spans="1:1">
      <c r="A55" s="174" t="s">
        <v>646</v>
      </c>
    </row>
    <row r="56" spans="1:1">
      <c r="A56" s="171" t="s">
        <v>453</v>
      </c>
    </row>
    <row r="57" spans="1:1">
      <c r="A57" s="171" t="s">
        <v>880</v>
      </c>
    </row>
    <row r="58" spans="1:1">
      <c r="A58" s="171" t="s">
        <v>451</v>
      </c>
    </row>
    <row r="59" spans="1:1">
      <c r="A59" s="171" t="s">
        <v>607</v>
      </c>
    </row>
    <row r="60" spans="1:1">
      <c r="A60" s="680"/>
    </row>
  </sheetData>
  <sheetProtection algorithmName="SHA-512" hashValue="A9TN8z3FPRjGkU5ea+LRYD9VhUX1KTJzCbv7k3cHQFBK4otOTk/8g4Wp+VD8ydoLj6QjCgtPA7Ze+tYHN58yGA==" saltValue="2JCBiquH/a5nYxeqaBZDtQ==" spinCount="100000" sheet="1" objects="1" scenarios="1"/>
  <customSheetViews>
    <customSheetView guid="{D5E2AB36-2130-41FB-951A-761EED4C953E}">
      <pane ySplit="1" topLeftCell="A59" activePane="bottomLeft" state="frozen"/>
      <selection pane="bottomLeft" activeCell="A71" sqref="A71"/>
      <pageMargins left="0.7" right="0.7" top="0.75" bottom="0.75" header="0.3" footer="0.3"/>
      <pageSetup paperSize="9" scale="86" orientation="portrait" r:id="rId1"/>
    </customSheetView>
    <customSheetView guid="{BE452244-6F10-4975-B826-9D23F0348063}">
      <pane ySplit="1" topLeftCell="A59" activePane="bottomLeft" state="frozen"/>
      <selection pane="bottomLeft"/>
      <pageMargins left="0.7" right="0.7" top="0.75" bottom="0.75" header="0.3" footer="0.3"/>
      <pageSetup paperSize="9" scale="86" orientation="portrait" r:id="rId2"/>
    </customSheetView>
  </customSheetViews>
  <conditionalFormatting sqref="A13">
    <cfRule type="expression" dxfId="6" priority="7">
      <formula>CELL("Schutz",A13)=0</formula>
    </cfRule>
  </conditionalFormatting>
  <conditionalFormatting sqref="A16">
    <cfRule type="expression" dxfId="5" priority="5">
      <formula>CELL("Schutz",A16)=0</formula>
    </cfRule>
  </conditionalFormatting>
  <conditionalFormatting sqref="A29">
    <cfRule type="expression" dxfId="4" priority="4">
      <formula>CELL("Schutz",A29)=0</formula>
    </cfRule>
  </conditionalFormatting>
  <conditionalFormatting sqref="A33">
    <cfRule type="expression" dxfId="3" priority="3">
      <formula>CELL("Schutz",A33)=0</formula>
    </cfRule>
  </conditionalFormatting>
  <conditionalFormatting sqref="A46">
    <cfRule type="expression" dxfId="2" priority="1">
      <formula>CELL("Schutz",A46)=0</formula>
    </cfRule>
  </conditionalFormatting>
  <hyperlinks>
    <hyperlink ref="A49" r:id="rId3"/>
    <hyperlink ref="A51" r:id="rId4"/>
    <hyperlink ref="A53" r:id="rId5"/>
  </hyperlinks>
  <pageMargins left="0.7" right="0.7" top="0.75" bottom="0.75" header="0.3" footer="0.3"/>
  <pageSetup paperSize="9" scale="67"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B35"/>
  <sheetViews>
    <sheetView zoomScale="90" zoomScaleNormal="90" workbookViewId="0">
      <pane ySplit="1" topLeftCell="A2" activePane="bottomLeft" state="frozen"/>
      <selection pane="bottomLeft" activeCell="B15" sqref="B15"/>
    </sheetView>
  </sheetViews>
  <sheetFormatPr baseColWidth="10" defaultColWidth="10.85546875" defaultRowHeight="15.75"/>
  <cols>
    <col min="1" max="1" width="81" style="98" customWidth="1"/>
    <col min="2" max="2" width="58.42578125" style="98" customWidth="1"/>
    <col min="3" max="16384" width="10.85546875" style="98"/>
  </cols>
  <sheetData>
    <row r="1" spans="1:2" ht="114.6" customHeight="1">
      <c r="A1" s="187" t="s">
        <v>851</v>
      </c>
      <c r="B1" s="184" t="s">
        <v>783</v>
      </c>
    </row>
    <row r="2" spans="1:2" s="107" customFormat="1" ht="26.25">
      <c r="A2" s="653"/>
      <c r="B2" s="652"/>
    </row>
    <row r="3" spans="1:2">
      <c r="A3" s="159" t="s">
        <v>564</v>
      </c>
      <c r="B3" s="856"/>
    </row>
    <row r="4" spans="1:2">
      <c r="A4" s="159"/>
      <c r="B4" s="106"/>
    </row>
    <row r="5" spans="1:2">
      <c r="A5" s="649" t="s">
        <v>823</v>
      </c>
      <c r="B5" s="99"/>
    </row>
    <row r="6" spans="1:2" ht="15.6" customHeight="1">
      <c r="A6" s="103"/>
      <c r="B6" s="857"/>
    </row>
    <row r="7" spans="1:2" ht="15.6" customHeight="1">
      <c r="A7" s="649" t="s">
        <v>782</v>
      </c>
      <c r="B7" s="99"/>
    </row>
    <row r="8" spans="1:2">
      <c r="A8" s="103"/>
      <c r="B8" s="857"/>
    </row>
    <row r="9" spans="1:2" ht="31.5">
      <c r="A9" s="638" t="s">
        <v>820</v>
      </c>
      <c r="B9" s="102"/>
    </row>
    <row r="10" spans="1:2">
      <c r="A10" s="103" t="s">
        <v>784</v>
      </c>
      <c r="B10" s="858"/>
    </row>
    <row r="11" spans="1:2" ht="15.6" customHeight="1">
      <c r="A11" s="638" t="s">
        <v>785</v>
      </c>
      <c r="B11" s="858"/>
    </row>
    <row r="12" spans="1:2">
      <c r="A12" s="638" t="s">
        <v>814</v>
      </c>
      <c r="B12" s="859"/>
    </row>
    <row r="13" spans="1:2">
      <c r="A13" s="186"/>
      <c r="B13" s="115"/>
    </row>
    <row r="14" spans="1:2">
      <c r="A14" s="185" t="s">
        <v>786</v>
      </c>
      <c r="B14" s="102"/>
    </row>
    <row r="15" spans="1:2">
      <c r="A15" s="186" t="s">
        <v>787</v>
      </c>
      <c r="B15" s="858"/>
    </row>
    <row r="16" spans="1:2">
      <c r="A16" s="186" t="s">
        <v>788</v>
      </c>
      <c r="B16" s="858"/>
    </row>
    <row r="17" spans="1:2" ht="50.1" customHeight="1">
      <c r="A17" s="662"/>
      <c r="B17" s="102"/>
    </row>
    <row r="18" spans="1:2" ht="99.95" customHeight="1">
      <c r="A18" s="1256" t="s">
        <v>937</v>
      </c>
      <c r="B18" s="1257"/>
    </row>
    <row r="19" spans="1:2" ht="62.25" customHeight="1">
      <c r="A19" s="105" t="s">
        <v>890</v>
      </c>
      <c r="B19" s="694"/>
    </row>
    <row r="20" spans="1:2" s="639" customFormat="1" ht="32.1" customHeight="1">
      <c r="A20" s="98"/>
      <c r="B20" s="98"/>
    </row>
    <row r="21" spans="1:2" ht="67.5" customHeight="1"/>
    <row r="22" spans="1:2" ht="84.6" customHeight="1"/>
    <row r="23" spans="1:2" ht="77.45" customHeight="1"/>
    <row r="25" spans="1:2" ht="39.6" customHeight="1"/>
    <row r="27" spans="1:2" ht="66.599999999999994" customHeight="1"/>
    <row r="28" spans="1:2" ht="88.5" customHeight="1"/>
    <row r="30" spans="1:2" ht="65.45" customHeight="1"/>
    <row r="31" spans="1:2" ht="36" customHeight="1"/>
    <row r="33" ht="75.95" customHeight="1"/>
    <row r="34" ht="76.5" customHeight="1"/>
    <row r="35" ht="24.95" customHeight="1"/>
  </sheetData>
  <sheetProtection algorithmName="SHA-512" hashValue="4BZr9tfPbdtMbWMfvRpobiDC5CmjjqAzWFNOWga5Rf988jP3ldMV5Ofcxd7jN/V00isbnmlKp3Ukl2psL6dfdA==" saltValue="NDvm38c1OlO06mCgX8t+tw==" spinCount="100000" sheet="1" objects="1" scenarios="1" selectLockedCells="1"/>
  <mergeCells count="1">
    <mergeCell ref="A18:B18"/>
  </mergeCells>
  <pageMargins left="0.7" right="0.7" top="0.78740157499999996" bottom="0.78740157499999996"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B29"/>
  <sheetViews>
    <sheetView zoomScale="90" zoomScaleNormal="90" workbookViewId="0">
      <pane ySplit="1" topLeftCell="A2" activePane="bottomLeft" state="frozen"/>
      <selection pane="bottomLeft" activeCell="B13" sqref="B13"/>
    </sheetView>
  </sheetViews>
  <sheetFormatPr baseColWidth="10" defaultColWidth="10.85546875" defaultRowHeight="15.75"/>
  <cols>
    <col min="1" max="1" width="81" style="98" customWidth="1"/>
    <col min="2" max="2" width="60.7109375" style="98" customWidth="1"/>
    <col min="3" max="16384" width="10.85546875" style="98"/>
  </cols>
  <sheetData>
    <row r="1" spans="1:2" ht="15.6" customHeight="1">
      <c r="A1" s="1258" t="s">
        <v>850</v>
      </c>
      <c r="B1" s="659" t="s">
        <v>783</v>
      </c>
    </row>
    <row r="2" spans="1:2" s="107" customFormat="1" ht="90" customHeight="1" thickBot="1">
      <c r="A2" s="1259"/>
      <c r="B2" s="660"/>
    </row>
    <row r="3" spans="1:2">
      <c r="A3" s="657"/>
      <c r="B3" s="658"/>
    </row>
    <row r="4" spans="1:2">
      <c r="A4" s="159" t="s">
        <v>663</v>
      </c>
      <c r="B4" s="99"/>
    </row>
    <row r="5" spans="1:2">
      <c r="A5" s="159"/>
      <c r="B5" s="857"/>
    </row>
    <row r="6" spans="1:2">
      <c r="A6" s="649" t="s">
        <v>822</v>
      </c>
      <c r="B6" s="858"/>
    </row>
    <row r="7" spans="1:2">
      <c r="A7" s="664"/>
      <c r="B7" s="102"/>
    </row>
    <row r="8" spans="1:2">
      <c r="A8" s="665" t="s">
        <v>782</v>
      </c>
      <c r="B8" s="858"/>
    </row>
    <row r="9" spans="1:2">
      <c r="A9" s="650"/>
      <c r="B9" s="102"/>
    </row>
    <row r="10" spans="1:2" ht="31.5">
      <c r="A10" s="159" t="s">
        <v>821</v>
      </c>
      <c r="B10" s="102"/>
    </row>
    <row r="11" spans="1:2" s="107" customFormat="1">
      <c r="A11" s="103" t="s">
        <v>784</v>
      </c>
      <c r="B11" s="858"/>
    </row>
    <row r="12" spans="1:2">
      <c r="A12" s="638" t="s">
        <v>785</v>
      </c>
      <c r="B12" s="859"/>
    </row>
    <row r="13" spans="1:2">
      <c r="A13" s="638" t="s">
        <v>814</v>
      </c>
      <c r="B13" s="860"/>
    </row>
    <row r="14" spans="1:2">
      <c r="A14" s="641"/>
      <c r="B14" s="102"/>
    </row>
    <row r="15" spans="1:2">
      <c r="A15" s="159" t="s">
        <v>791</v>
      </c>
      <c r="B15" s="640" t="s">
        <v>818</v>
      </c>
    </row>
    <row r="16" spans="1:2">
      <c r="A16" s="186" t="s">
        <v>787</v>
      </c>
      <c r="B16" s="858"/>
    </row>
    <row r="17" spans="1:2">
      <c r="A17" s="186" t="s">
        <v>788</v>
      </c>
      <c r="B17" s="861"/>
    </row>
    <row r="18" spans="1:2">
      <c r="A18" s="186" t="s">
        <v>790</v>
      </c>
      <c r="B18" s="862"/>
    </row>
    <row r="19" spans="1:2" ht="56.1" customHeight="1">
      <c r="A19" s="651"/>
      <c r="B19" s="656"/>
    </row>
    <row r="20" spans="1:2" ht="99.95" customHeight="1">
      <c r="A20" s="186" t="s">
        <v>816</v>
      </c>
      <c r="B20" s="654" t="s">
        <v>819</v>
      </c>
    </row>
    <row r="21" spans="1:2" ht="117.95" customHeight="1">
      <c r="A21" s="662"/>
      <c r="B21" s="663" t="s">
        <v>849</v>
      </c>
    </row>
    <row r="22" spans="1:2" ht="69" customHeight="1">
      <c r="A22" s="661"/>
      <c r="B22" s="655"/>
    </row>
    <row r="23" spans="1:2" ht="121.5" customHeight="1">
      <c r="A23" s="1260" t="s">
        <v>938</v>
      </c>
      <c r="B23" s="1261"/>
    </row>
    <row r="24" spans="1:2" ht="61.5" customHeight="1">
      <c r="A24" s="104" t="s">
        <v>655</v>
      </c>
      <c r="B24" s="694"/>
    </row>
    <row r="25" spans="1:2" ht="55.5" customHeight="1">
      <c r="A25" s="105" t="s">
        <v>824</v>
      </c>
      <c r="B25" s="694"/>
    </row>
    <row r="26" spans="1:2" ht="43.5" customHeight="1">
      <c r="A26" s="105" t="s">
        <v>789</v>
      </c>
      <c r="B26" s="858"/>
    </row>
    <row r="27" spans="1:2" ht="54.95" customHeight="1">
      <c r="A27" s="104" t="s">
        <v>817</v>
      </c>
      <c r="B27" s="694"/>
    </row>
    <row r="28" spans="1:2" ht="54.6" customHeight="1">
      <c r="A28" s="105" t="s">
        <v>815</v>
      </c>
      <c r="B28" s="694"/>
    </row>
    <row r="29" spans="1:2" ht="43.5" customHeight="1">
      <c r="A29" s="105" t="s">
        <v>789</v>
      </c>
      <c r="B29" s="863"/>
    </row>
  </sheetData>
  <sheetProtection algorithmName="SHA-512" hashValue="aoDcYJPQCZYzEyZGLwJpakUvimHsPmOxXf8/MFrqozFQIyQuRAekBWZFGF+TLVVxTzih3CB9w/Ehz4g0VfR8Mw==" saltValue="w9oAdSgYqUw3dBolIxm7lg==" spinCount="100000" sheet="1" objects="1" scenarios="1" selectLockedCells="1"/>
  <mergeCells count="2">
    <mergeCell ref="A1:A2"/>
    <mergeCell ref="A23:B23"/>
  </mergeCells>
  <pageMargins left="0.7" right="0.7" top="0.78740157499999996" bottom="0.78740157499999996"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187"/>
  <sheetViews>
    <sheetView zoomScale="115" zoomScaleNormal="115" workbookViewId="0">
      <pane ySplit="1" topLeftCell="A2" activePane="bottomLeft" state="frozen"/>
      <selection pane="bottomLeft" activeCell="B18" sqref="B18"/>
    </sheetView>
  </sheetViews>
  <sheetFormatPr baseColWidth="10" defaultColWidth="10.85546875" defaultRowHeight="12.75"/>
  <cols>
    <col min="1" max="1" width="10.42578125" style="21" bestFit="1" customWidth="1"/>
    <col min="2" max="2" width="38.140625" style="21" customWidth="1"/>
    <col min="3" max="3" width="23.140625" style="21" customWidth="1"/>
    <col min="4" max="4" width="30.85546875" style="21" customWidth="1"/>
    <col min="5" max="16384" width="10.85546875" style="21"/>
  </cols>
  <sheetData>
    <row r="1" spans="1:4" ht="18.75">
      <c r="A1" s="1262" t="s">
        <v>464</v>
      </c>
      <c r="B1" s="1262"/>
      <c r="C1" s="1262"/>
      <c r="D1" s="1262"/>
    </row>
    <row r="3" spans="1:4">
      <c r="A3" s="22" t="s">
        <v>176</v>
      </c>
      <c r="B3" s="23" t="s">
        <v>177</v>
      </c>
      <c r="C3" s="24" t="s">
        <v>178</v>
      </c>
      <c r="D3" s="24" t="s">
        <v>179</v>
      </c>
    </row>
    <row r="4" spans="1:4">
      <c r="A4" s="116" t="s">
        <v>180</v>
      </c>
      <c r="B4" s="117"/>
      <c r="C4" s="118"/>
      <c r="D4" s="118"/>
    </row>
    <row r="5" spans="1:4">
      <c r="A5" s="25"/>
      <c r="B5" s="25" t="s">
        <v>181</v>
      </c>
      <c r="C5" s="26" t="s">
        <v>182</v>
      </c>
      <c r="D5" s="26" t="s">
        <v>183</v>
      </c>
    </row>
    <row r="6" spans="1:4">
      <c r="A6" s="25"/>
      <c r="B6" s="25" t="s">
        <v>184</v>
      </c>
      <c r="C6" s="26" t="s">
        <v>185</v>
      </c>
      <c r="D6" s="26" t="s">
        <v>186</v>
      </c>
    </row>
    <row r="7" spans="1:4">
      <c r="A7" s="25"/>
      <c r="B7" s="25" t="s">
        <v>187</v>
      </c>
      <c r="C7" s="26" t="s">
        <v>188</v>
      </c>
      <c r="D7" s="26" t="s">
        <v>189</v>
      </c>
    </row>
    <row r="8" spans="1:4">
      <c r="A8" s="25"/>
      <c r="B8" s="25" t="s">
        <v>190</v>
      </c>
      <c r="C8" s="26" t="s">
        <v>191</v>
      </c>
      <c r="D8" s="26" t="s">
        <v>192</v>
      </c>
    </row>
    <row r="9" spans="1:4">
      <c r="A9" s="25"/>
      <c r="B9" s="25" t="s">
        <v>193</v>
      </c>
      <c r="C9" s="26" t="s">
        <v>186</v>
      </c>
      <c r="D9" s="26" t="s">
        <v>194</v>
      </c>
    </row>
    <row r="10" spans="1:4">
      <c r="A10" s="25"/>
      <c r="B10" s="25" t="s">
        <v>195</v>
      </c>
      <c r="C10" s="26" t="s">
        <v>186</v>
      </c>
      <c r="D10" s="26" t="s">
        <v>189</v>
      </c>
    </row>
    <row r="11" spans="1:4">
      <c r="A11" s="25"/>
      <c r="B11" s="25" t="s">
        <v>196</v>
      </c>
      <c r="C11" s="26" t="s">
        <v>191</v>
      </c>
      <c r="D11" s="26" t="s">
        <v>191</v>
      </c>
    </row>
    <row r="12" spans="1:4">
      <c r="A12" s="25"/>
      <c r="B12" s="25" t="s">
        <v>197</v>
      </c>
      <c r="C12" s="26" t="s">
        <v>188</v>
      </c>
      <c r="D12" s="26" t="s">
        <v>182</v>
      </c>
    </row>
    <row r="13" spans="1:4">
      <c r="A13" s="25"/>
      <c r="B13" s="25" t="s">
        <v>198</v>
      </c>
      <c r="C13" s="26" t="s">
        <v>199</v>
      </c>
      <c r="D13" s="26" t="s">
        <v>200</v>
      </c>
    </row>
    <row r="14" spans="1:4">
      <c r="A14" s="25"/>
      <c r="B14" s="25" t="s">
        <v>201</v>
      </c>
      <c r="C14" s="26" t="s">
        <v>185</v>
      </c>
      <c r="D14" s="26" t="s">
        <v>186</v>
      </c>
    </row>
    <row r="15" spans="1:4">
      <c r="A15" s="25"/>
      <c r="B15" s="25" t="s">
        <v>202</v>
      </c>
      <c r="C15" s="26" t="s">
        <v>191</v>
      </c>
      <c r="D15" s="26" t="s">
        <v>191</v>
      </c>
    </row>
    <row r="16" spans="1:4">
      <c r="A16" s="25"/>
      <c r="B16" s="25" t="s">
        <v>203</v>
      </c>
      <c r="C16" s="26" t="s">
        <v>204</v>
      </c>
      <c r="D16" s="26" t="s">
        <v>205</v>
      </c>
    </row>
    <row r="17" spans="1:4">
      <c r="A17" s="25"/>
      <c r="B17" s="25" t="s">
        <v>206</v>
      </c>
      <c r="C17" s="26" t="s">
        <v>207</v>
      </c>
      <c r="D17" s="26" t="s">
        <v>204</v>
      </c>
    </row>
    <row r="18" spans="1:4">
      <c r="A18" s="25"/>
      <c r="B18" s="25" t="s">
        <v>208</v>
      </c>
      <c r="C18" s="26" t="s">
        <v>209</v>
      </c>
      <c r="D18" s="27">
        <v>23.3</v>
      </c>
    </row>
    <row r="19" spans="1:4">
      <c r="A19" s="25"/>
      <c r="B19" s="25" t="s">
        <v>210</v>
      </c>
      <c r="C19" s="26" t="s">
        <v>185</v>
      </c>
      <c r="D19" s="26" t="s">
        <v>211</v>
      </c>
    </row>
    <row r="20" spans="1:4">
      <c r="A20" s="25"/>
      <c r="B20" s="25" t="s">
        <v>212</v>
      </c>
      <c r="C20" s="26" t="s">
        <v>191</v>
      </c>
      <c r="D20" s="26" t="s">
        <v>191</v>
      </c>
    </row>
    <row r="21" spans="1:4">
      <c r="A21" s="25"/>
      <c r="B21" s="25" t="s">
        <v>213</v>
      </c>
      <c r="C21" s="26" t="s">
        <v>185</v>
      </c>
      <c r="D21" s="26" t="s">
        <v>214</v>
      </c>
    </row>
    <row r="22" spans="1:4">
      <c r="A22" s="25"/>
      <c r="B22" s="25" t="s">
        <v>215</v>
      </c>
      <c r="C22" s="26" t="s">
        <v>216</v>
      </c>
      <c r="D22" s="26" t="s">
        <v>217</v>
      </c>
    </row>
    <row r="23" spans="1:4">
      <c r="A23" s="25"/>
      <c r="B23" s="25" t="s">
        <v>218</v>
      </c>
      <c r="C23" s="26" t="s">
        <v>207</v>
      </c>
      <c r="D23" s="26" t="s">
        <v>182</v>
      </c>
    </row>
    <row r="24" spans="1:4">
      <c r="A24" s="25"/>
      <c r="B24" s="25" t="s">
        <v>219</v>
      </c>
      <c r="C24" s="26" t="s">
        <v>220</v>
      </c>
      <c r="D24" s="26" t="s">
        <v>211</v>
      </c>
    </row>
    <row r="25" spans="1:4">
      <c r="A25" s="25"/>
      <c r="B25" s="25" t="s">
        <v>221</v>
      </c>
      <c r="C25" s="26" t="s">
        <v>199</v>
      </c>
      <c r="D25" s="26" t="s">
        <v>200</v>
      </c>
    </row>
    <row r="26" spans="1:4">
      <c r="A26" s="25"/>
      <c r="B26" s="25" t="s">
        <v>222</v>
      </c>
      <c r="C26" s="26" t="s">
        <v>186</v>
      </c>
      <c r="D26" s="26" t="s">
        <v>194</v>
      </c>
    </row>
    <row r="27" spans="1:4">
      <c r="A27" s="25"/>
      <c r="B27" s="25" t="s">
        <v>223</v>
      </c>
      <c r="C27" s="26" t="s">
        <v>186</v>
      </c>
      <c r="D27" s="26" t="s">
        <v>194</v>
      </c>
    </row>
    <row r="28" spans="1:4">
      <c r="A28" s="25"/>
      <c r="B28" s="25" t="s">
        <v>224</v>
      </c>
      <c r="C28" s="26" t="s">
        <v>185</v>
      </c>
      <c r="D28" s="26" t="s">
        <v>186</v>
      </c>
    </row>
    <row r="29" spans="1:4">
      <c r="A29" s="25"/>
      <c r="B29" s="25" t="s">
        <v>225</v>
      </c>
      <c r="C29" s="26" t="s">
        <v>199</v>
      </c>
      <c r="D29" s="26" t="s">
        <v>200</v>
      </c>
    </row>
    <row r="30" spans="1:4">
      <c r="A30" s="25"/>
      <c r="B30" s="25" t="s">
        <v>226</v>
      </c>
      <c r="C30" s="26" t="s">
        <v>185</v>
      </c>
      <c r="D30" s="26" t="s">
        <v>186</v>
      </c>
    </row>
    <row r="31" spans="1:4">
      <c r="A31" s="25"/>
      <c r="B31" s="25" t="s">
        <v>227</v>
      </c>
      <c r="C31" s="26" t="s">
        <v>188</v>
      </c>
      <c r="D31" s="26" t="s">
        <v>189</v>
      </c>
    </row>
    <row r="32" spans="1:4">
      <c r="A32" s="25"/>
      <c r="B32" s="25" t="s">
        <v>228</v>
      </c>
      <c r="C32" s="26" t="s">
        <v>229</v>
      </c>
      <c r="D32" s="26" t="s">
        <v>229</v>
      </c>
    </row>
    <row r="33" spans="1:4">
      <c r="A33" s="25"/>
      <c r="B33" s="25" t="s">
        <v>230</v>
      </c>
      <c r="C33" s="26" t="s">
        <v>185</v>
      </c>
      <c r="D33" s="26" t="s">
        <v>186</v>
      </c>
    </row>
    <row r="34" spans="1:4">
      <c r="A34" s="25"/>
      <c r="B34" s="25" t="s">
        <v>231</v>
      </c>
      <c r="C34" s="26" t="s">
        <v>188</v>
      </c>
      <c r="D34" s="26" t="s">
        <v>182</v>
      </c>
    </row>
    <row r="35" spans="1:4">
      <c r="A35" s="25"/>
      <c r="B35" s="25" t="s">
        <v>232</v>
      </c>
      <c r="C35" s="26" t="s">
        <v>233</v>
      </c>
      <c r="D35" s="26" t="s">
        <v>191</v>
      </c>
    </row>
    <row r="36" spans="1:4">
      <c r="A36" s="25"/>
      <c r="B36" s="110" t="s">
        <v>234</v>
      </c>
      <c r="C36" s="111">
        <v>26.4</v>
      </c>
      <c r="D36" s="112" t="s">
        <v>235</v>
      </c>
    </row>
    <row r="37" spans="1:4">
      <c r="A37" s="25"/>
      <c r="B37" s="113" t="s">
        <v>236</v>
      </c>
      <c r="C37" s="114">
        <v>15.62</v>
      </c>
      <c r="D37" s="114">
        <v>15</v>
      </c>
    </row>
    <row r="38" spans="1:4">
      <c r="A38" s="25"/>
      <c r="B38" s="25" t="s">
        <v>237</v>
      </c>
      <c r="C38" s="26" t="s">
        <v>204</v>
      </c>
      <c r="D38" s="26" t="s">
        <v>238</v>
      </c>
    </row>
    <row r="39" spans="1:4">
      <c r="A39" s="25"/>
      <c r="B39" s="25" t="s">
        <v>239</v>
      </c>
      <c r="C39" s="26" t="s">
        <v>182</v>
      </c>
      <c r="D39" s="26" t="s">
        <v>189</v>
      </c>
    </row>
    <row r="40" spans="1:4">
      <c r="A40" s="25"/>
      <c r="B40" s="25" t="s">
        <v>240</v>
      </c>
      <c r="C40" s="26" t="s">
        <v>185</v>
      </c>
      <c r="D40" s="26" t="s">
        <v>241</v>
      </c>
    </row>
    <row r="41" spans="1:4">
      <c r="A41" s="25"/>
      <c r="B41" s="25" t="s">
        <v>242</v>
      </c>
      <c r="C41" s="26" t="s">
        <v>185</v>
      </c>
      <c r="D41" s="26" t="s">
        <v>186</v>
      </c>
    </row>
    <row r="42" spans="1:4">
      <c r="A42" s="25"/>
      <c r="B42" s="25" t="s">
        <v>243</v>
      </c>
      <c r="C42" s="26" t="s">
        <v>220</v>
      </c>
      <c r="D42" s="26" t="s">
        <v>186</v>
      </c>
    </row>
    <row r="43" spans="1:4">
      <c r="A43" s="25"/>
      <c r="B43" s="25" t="s">
        <v>244</v>
      </c>
      <c r="C43" s="26" t="s">
        <v>233</v>
      </c>
      <c r="D43" s="26" t="s">
        <v>191</v>
      </c>
    </row>
    <row r="44" spans="1:4">
      <c r="A44" s="25"/>
      <c r="B44" s="25" t="s">
        <v>245</v>
      </c>
      <c r="C44" s="26" t="s">
        <v>185</v>
      </c>
      <c r="D44" s="26" t="s">
        <v>204</v>
      </c>
    </row>
    <row r="45" spans="1:4">
      <c r="A45" s="25"/>
      <c r="B45" s="25" t="s">
        <v>246</v>
      </c>
      <c r="C45" s="26" t="s">
        <v>199</v>
      </c>
      <c r="D45" s="26" t="s">
        <v>200</v>
      </c>
    </row>
    <row r="46" spans="1:4">
      <c r="A46" s="25"/>
      <c r="B46" s="25" t="s">
        <v>247</v>
      </c>
      <c r="C46" s="26" t="s">
        <v>182</v>
      </c>
      <c r="D46" s="26" t="s">
        <v>248</v>
      </c>
    </row>
    <row r="47" spans="1:4">
      <c r="A47" s="25"/>
      <c r="B47" s="25" t="s">
        <v>249</v>
      </c>
      <c r="C47" s="26" t="s">
        <v>186</v>
      </c>
      <c r="D47" s="26" t="s">
        <v>250</v>
      </c>
    </row>
    <row r="48" spans="1:4">
      <c r="A48" s="25"/>
      <c r="B48" s="25" t="s">
        <v>251</v>
      </c>
      <c r="C48" s="26" t="s">
        <v>186</v>
      </c>
      <c r="D48" s="26" t="s">
        <v>194</v>
      </c>
    </row>
    <row r="49" spans="1:4">
      <c r="A49" s="25"/>
      <c r="B49" s="25" t="s">
        <v>252</v>
      </c>
      <c r="C49" s="26" t="s">
        <v>182</v>
      </c>
      <c r="D49" s="26" t="s">
        <v>248</v>
      </c>
    </row>
    <row r="50" spans="1:4">
      <c r="A50" s="25"/>
      <c r="B50" s="25" t="s">
        <v>253</v>
      </c>
      <c r="C50" s="26" t="s">
        <v>254</v>
      </c>
      <c r="D50" s="26" t="s">
        <v>255</v>
      </c>
    </row>
    <row r="51" spans="1:4">
      <c r="A51" s="25"/>
      <c r="B51" s="25" t="s">
        <v>256</v>
      </c>
      <c r="C51" s="26" t="s">
        <v>186</v>
      </c>
      <c r="D51" s="26" t="s">
        <v>250</v>
      </c>
    </row>
    <row r="52" spans="1:4">
      <c r="A52" s="25"/>
      <c r="B52" s="25" t="s">
        <v>257</v>
      </c>
      <c r="C52" s="26" t="s">
        <v>182</v>
      </c>
      <c r="D52" s="26" t="s">
        <v>248</v>
      </c>
    </row>
    <row r="53" spans="1:4">
      <c r="A53" s="25"/>
      <c r="B53" s="25" t="s">
        <v>258</v>
      </c>
      <c r="C53" s="26" t="s">
        <v>186</v>
      </c>
      <c r="D53" s="26" t="s">
        <v>211</v>
      </c>
    </row>
    <row r="54" spans="1:4">
      <c r="A54" s="25"/>
      <c r="B54" s="25" t="s">
        <v>259</v>
      </c>
      <c r="C54" s="26" t="s">
        <v>185</v>
      </c>
      <c r="D54" s="26" t="s">
        <v>186</v>
      </c>
    </row>
    <row r="55" spans="1:4">
      <c r="A55" s="25"/>
      <c r="B55" s="25" t="s">
        <v>260</v>
      </c>
      <c r="C55" s="26" t="s">
        <v>261</v>
      </c>
      <c r="D55" s="26" t="s">
        <v>261</v>
      </c>
    </row>
    <row r="56" spans="1:4">
      <c r="A56" s="25"/>
      <c r="B56" s="25" t="s">
        <v>262</v>
      </c>
      <c r="C56" s="26" t="s">
        <v>186</v>
      </c>
      <c r="D56" s="26" t="s">
        <v>261</v>
      </c>
    </row>
    <row r="57" spans="1:4">
      <c r="A57" s="25"/>
      <c r="B57" s="25" t="s">
        <v>263</v>
      </c>
      <c r="C57" s="26" t="s">
        <v>261</v>
      </c>
      <c r="D57" s="26" t="s">
        <v>200</v>
      </c>
    </row>
    <row r="58" spans="1:4">
      <c r="A58" s="25"/>
      <c r="B58" s="25" t="s">
        <v>264</v>
      </c>
      <c r="C58" s="26" t="s">
        <v>209</v>
      </c>
      <c r="D58" s="26" t="s">
        <v>255</v>
      </c>
    </row>
    <row r="59" spans="1:4">
      <c r="A59" s="25"/>
      <c r="B59" s="25"/>
      <c r="C59" s="26"/>
      <c r="D59" s="26"/>
    </row>
    <row r="60" spans="1:4">
      <c r="A60" s="116" t="s">
        <v>265</v>
      </c>
      <c r="B60" s="117"/>
      <c r="C60" s="118"/>
      <c r="D60" s="118"/>
    </row>
    <row r="61" spans="1:4">
      <c r="A61" s="25"/>
      <c r="B61" s="25" t="s">
        <v>266</v>
      </c>
      <c r="C61" s="26" t="s">
        <v>216</v>
      </c>
      <c r="D61" s="26" t="s">
        <v>191</v>
      </c>
    </row>
    <row r="62" spans="1:4">
      <c r="A62" s="25"/>
      <c r="B62" s="25" t="s">
        <v>267</v>
      </c>
      <c r="C62" s="26" t="s">
        <v>191</v>
      </c>
      <c r="D62" s="26" t="s">
        <v>268</v>
      </c>
    </row>
    <row r="63" spans="1:4">
      <c r="A63" s="25"/>
      <c r="B63" s="25" t="s">
        <v>269</v>
      </c>
      <c r="C63" s="26" t="s">
        <v>270</v>
      </c>
      <c r="D63" s="26" t="s">
        <v>191</v>
      </c>
    </row>
    <row r="64" spans="1:4">
      <c r="A64" s="25"/>
      <c r="B64" s="25" t="s">
        <v>271</v>
      </c>
      <c r="C64" s="26" t="s">
        <v>216</v>
      </c>
      <c r="D64" s="26" t="s">
        <v>191</v>
      </c>
    </row>
    <row r="65" spans="1:4">
      <c r="A65" s="25"/>
      <c r="B65" s="25" t="s">
        <v>272</v>
      </c>
      <c r="C65" s="26" t="s">
        <v>273</v>
      </c>
      <c r="D65" s="26" t="s">
        <v>261</v>
      </c>
    </row>
    <row r="66" spans="1:4">
      <c r="A66" s="25"/>
      <c r="B66" s="25" t="s">
        <v>274</v>
      </c>
      <c r="C66" s="26" t="s">
        <v>275</v>
      </c>
      <c r="D66" s="26" t="s">
        <v>276</v>
      </c>
    </row>
    <row r="67" spans="1:4">
      <c r="A67" s="25"/>
      <c r="B67" s="25" t="s">
        <v>277</v>
      </c>
      <c r="C67" s="26" t="s">
        <v>216</v>
      </c>
      <c r="D67" s="26" t="s">
        <v>216</v>
      </c>
    </row>
    <row r="68" spans="1:4">
      <c r="A68" s="25"/>
      <c r="B68" s="25" t="s">
        <v>278</v>
      </c>
      <c r="C68" s="26" t="s">
        <v>275</v>
      </c>
      <c r="D68" s="26" t="s">
        <v>192</v>
      </c>
    </row>
    <row r="69" spans="1:4">
      <c r="A69" s="25"/>
      <c r="B69" s="25" t="s">
        <v>279</v>
      </c>
      <c r="C69" s="26" t="s">
        <v>280</v>
      </c>
      <c r="D69" s="26" t="s">
        <v>214</v>
      </c>
    </row>
    <row r="70" spans="1:4">
      <c r="A70" s="25"/>
      <c r="B70" s="25" t="s">
        <v>281</v>
      </c>
      <c r="C70" s="26" t="s">
        <v>282</v>
      </c>
      <c r="D70" s="26" t="s">
        <v>280</v>
      </c>
    </row>
    <row r="71" spans="1:4">
      <c r="A71" s="25"/>
      <c r="B71" s="25" t="s">
        <v>283</v>
      </c>
      <c r="C71" s="26" t="s">
        <v>282</v>
      </c>
      <c r="D71" s="26" t="s">
        <v>284</v>
      </c>
    </row>
    <row r="72" spans="1:4">
      <c r="A72" s="25"/>
      <c r="B72" s="25" t="s">
        <v>285</v>
      </c>
      <c r="C72" s="26" t="s">
        <v>270</v>
      </c>
      <c r="D72" s="26" t="s">
        <v>229</v>
      </c>
    </row>
    <row r="73" spans="1:4">
      <c r="A73" s="25"/>
      <c r="B73" s="25" t="s">
        <v>286</v>
      </c>
      <c r="C73" s="26" t="s">
        <v>270</v>
      </c>
      <c r="D73" s="26" t="s">
        <v>229</v>
      </c>
    </row>
    <row r="74" spans="1:4">
      <c r="A74" s="25"/>
      <c r="B74" s="25" t="s">
        <v>287</v>
      </c>
      <c r="C74" s="26" t="s">
        <v>270</v>
      </c>
      <c r="D74" s="26" t="s">
        <v>229</v>
      </c>
    </row>
    <row r="75" spans="1:4">
      <c r="A75" s="25"/>
      <c r="B75" s="25" t="s">
        <v>288</v>
      </c>
      <c r="C75" s="26" t="s">
        <v>282</v>
      </c>
      <c r="D75" s="26" t="s">
        <v>289</v>
      </c>
    </row>
    <row r="76" spans="1:4">
      <c r="A76" s="25"/>
      <c r="B76" s="25" t="s">
        <v>290</v>
      </c>
      <c r="C76" s="26" t="s">
        <v>182</v>
      </c>
      <c r="D76" s="26" t="s">
        <v>291</v>
      </c>
    </row>
    <row r="77" spans="1:4">
      <c r="A77" s="25"/>
      <c r="B77" s="25" t="s">
        <v>292</v>
      </c>
      <c r="C77" s="26" t="s">
        <v>293</v>
      </c>
      <c r="D77" s="26" t="s">
        <v>192</v>
      </c>
    </row>
    <row r="78" spans="1:4">
      <c r="A78" s="25"/>
      <c r="B78" s="25" t="s">
        <v>294</v>
      </c>
      <c r="C78" s="26" t="s">
        <v>275</v>
      </c>
      <c r="D78" s="26" t="s">
        <v>191</v>
      </c>
    </row>
    <row r="79" spans="1:4">
      <c r="A79" s="25"/>
      <c r="B79" s="25" t="s">
        <v>295</v>
      </c>
      <c r="C79" s="26" t="s">
        <v>270</v>
      </c>
      <c r="D79" s="26" t="s">
        <v>211</v>
      </c>
    </row>
    <row r="80" spans="1:4">
      <c r="A80" s="25"/>
      <c r="B80" s="25" t="s">
        <v>296</v>
      </c>
      <c r="C80" s="26" t="s">
        <v>211</v>
      </c>
      <c r="D80" s="26" t="s">
        <v>211</v>
      </c>
    </row>
    <row r="81" spans="1:4">
      <c r="A81" s="25"/>
      <c r="B81" s="25" t="s">
        <v>297</v>
      </c>
      <c r="C81" s="26" t="s">
        <v>204</v>
      </c>
      <c r="D81" s="26" t="s">
        <v>204</v>
      </c>
    </row>
    <row r="82" spans="1:4">
      <c r="A82" s="25"/>
      <c r="B82" s="25" t="s">
        <v>298</v>
      </c>
      <c r="C82" s="26" t="s">
        <v>275</v>
      </c>
      <c r="D82" s="26" t="s">
        <v>299</v>
      </c>
    </row>
    <row r="83" spans="1:4">
      <c r="A83" s="25"/>
      <c r="B83" s="25" t="s">
        <v>300</v>
      </c>
      <c r="C83" s="26" t="s">
        <v>204</v>
      </c>
      <c r="D83" s="26" t="s">
        <v>301</v>
      </c>
    </row>
    <row r="84" spans="1:4">
      <c r="A84" s="25"/>
      <c r="B84" s="25" t="s">
        <v>302</v>
      </c>
      <c r="C84" s="26" t="s">
        <v>303</v>
      </c>
      <c r="D84" s="26" t="s">
        <v>299</v>
      </c>
    </row>
    <row r="85" spans="1:4">
      <c r="A85" s="25"/>
      <c r="B85" s="25" t="s">
        <v>304</v>
      </c>
      <c r="C85" s="26" t="s">
        <v>211</v>
      </c>
      <c r="D85" s="26" t="s">
        <v>211</v>
      </c>
    </row>
    <row r="86" spans="1:4">
      <c r="A86" s="25"/>
      <c r="B86" s="25" t="s">
        <v>305</v>
      </c>
      <c r="C86" s="26" t="s">
        <v>270</v>
      </c>
      <c r="D86" s="26" t="s">
        <v>191</v>
      </c>
    </row>
    <row r="87" spans="1:4">
      <c r="A87" s="25"/>
      <c r="B87" s="25" t="s">
        <v>306</v>
      </c>
      <c r="C87" s="26" t="s">
        <v>293</v>
      </c>
      <c r="D87" s="26" t="s">
        <v>307</v>
      </c>
    </row>
    <row r="88" spans="1:4">
      <c r="A88" s="25"/>
      <c r="B88" s="25" t="s">
        <v>308</v>
      </c>
      <c r="C88" s="26" t="s">
        <v>275</v>
      </c>
      <c r="D88" s="26" t="s">
        <v>276</v>
      </c>
    </row>
    <row r="89" spans="1:4">
      <c r="A89" s="25"/>
      <c r="B89" s="25" t="s">
        <v>309</v>
      </c>
      <c r="C89" s="26" t="s">
        <v>275</v>
      </c>
      <c r="D89" s="26" t="s">
        <v>254</v>
      </c>
    </row>
    <row r="90" spans="1:4">
      <c r="A90" s="25"/>
      <c r="B90" s="25" t="s">
        <v>310</v>
      </c>
      <c r="C90" s="26" t="s">
        <v>275</v>
      </c>
      <c r="D90" s="26" t="s">
        <v>311</v>
      </c>
    </row>
    <row r="91" spans="1:4">
      <c r="A91" s="25"/>
      <c r="B91" s="25" t="s">
        <v>312</v>
      </c>
      <c r="C91" s="26" t="s">
        <v>216</v>
      </c>
      <c r="D91" s="26" t="s">
        <v>216</v>
      </c>
    </row>
    <row r="92" spans="1:4">
      <c r="A92" s="25"/>
      <c r="B92" s="25" t="s">
        <v>313</v>
      </c>
      <c r="C92" s="26" t="s">
        <v>314</v>
      </c>
      <c r="D92" s="26" t="s">
        <v>307</v>
      </c>
    </row>
    <row r="93" spans="1:4">
      <c r="A93" s="25"/>
      <c r="B93" s="25" t="s">
        <v>315</v>
      </c>
      <c r="C93" s="26" t="s">
        <v>316</v>
      </c>
      <c r="D93" s="26" t="s">
        <v>299</v>
      </c>
    </row>
    <row r="94" spans="1:4">
      <c r="A94" s="25"/>
      <c r="B94" s="25" t="s">
        <v>317</v>
      </c>
      <c r="C94" s="26" t="s">
        <v>211</v>
      </c>
      <c r="D94" s="26" t="s">
        <v>211</v>
      </c>
    </row>
    <row r="95" spans="1:4">
      <c r="A95" s="25"/>
      <c r="B95" s="25" t="s">
        <v>318</v>
      </c>
      <c r="C95" s="26" t="s">
        <v>270</v>
      </c>
      <c r="D95" s="26" t="s">
        <v>254</v>
      </c>
    </row>
    <row r="96" spans="1:4">
      <c r="A96" s="25"/>
      <c r="B96" s="25" t="s">
        <v>319</v>
      </c>
      <c r="C96" s="26" t="s">
        <v>314</v>
      </c>
      <c r="D96" s="26" t="s">
        <v>307</v>
      </c>
    </row>
    <row r="97" spans="1:4">
      <c r="A97" s="25"/>
      <c r="B97" s="25" t="s">
        <v>320</v>
      </c>
      <c r="C97" s="26" t="s">
        <v>204</v>
      </c>
      <c r="D97" s="26" t="s">
        <v>321</v>
      </c>
    </row>
    <row r="98" spans="1:4">
      <c r="A98" s="25"/>
      <c r="B98" s="25" t="s">
        <v>322</v>
      </c>
      <c r="C98" s="26" t="s">
        <v>293</v>
      </c>
      <c r="D98" s="26" t="s">
        <v>307</v>
      </c>
    </row>
    <row r="99" spans="1:4">
      <c r="A99" s="25"/>
      <c r="B99" s="25" t="s">
        <v>323</v>
      </c>
      <c r="C99" s="26" t="s">
        <v>270</v>
      </c>
      <c r="D99" s="26" t="s">
        <v>191</v>
      </c>
    </row>
    <row r="100" spans="1:4">
      <c r="A100" s="25"/>
      <c r="B100" s="25" t="s">
        <v>324</v>
      </c>
      <c r="C100" s="26" t="s">
        <v>270</v>
      </c>
      <c r="D100" s="26" t="s">
        <v>192</v>
      </c>
    </row>
    <row r="101" spans="1:4">
      <c r="A101" s="25"/>
      <c r="B101" s="25" t="s">
        <v>325</v>
      </c>
      <c r="C101" s="26" t="s">
        <v>273</v>
      </c>
      <c r="D101" s="26" t="s">
        <v>261</v>
      </c>
    </row>
    <row r="102" spans="1:4">
      <c r="A102" s="25"/>
      <c r="B102" s="25" t="s">
        <v>326</v>
      </c>
      <c r="C102" s="26" t="s">
        <v>273</v>
      </c>
      <c r="D102" s="26" t="s">
        <v>261</v>
      </c>
    </row>
    <row r="103" spans="1:4">
      <c r="A103" s="25"/>
      <c r="B103" s="25" t="s">
        <v>327</v>
      </c>
      <c r="C103" s="26" t="s">
        <v>273</v>
      </c>
      <c r="D103" s="26" t="s">
        <v>328</v>
      </c>
    </row>
    <row r="104" spans="1:4">
      <c r="A104" s="25"/>
      <c r="B104" s="25" t="s">
        <v>329</v>
      </c>
      <c r="C104" s="26" t="s">
        <v>191</v>
      </c>
      <c r="D104" s="26" t="s">
        <v>192</v>
      </c>
    </row>
    <row r="105" spans="1:4">
      <c r="A105" s="25"/>
      <c r="B105" s="25" t="s">
        <v>330</v>
      </c>
      <c r="C105" s="26" t="s">
        <v>275</v>
      </c>
      <c r="D105" s="26" t="s">
        <v>321</v>
      </c>
    </row>
    <row r="106" spans="1:4">
      <c r="A106" s="25"/>
      <c r="B106" s="28"/>
      <c r="C106" s="26"/>
      <c r="D106" s="26"/>
    </row>
    <row r="107" spans="1:4">
      <c r="A107" s="116" t="s">
        <v>331</v>
      </c>
      <c r="B107" s="117"/>
      <c r="C107" s="118"/>
      <c r="D107" s="118"/>
    </row>
    <row r="108" spans="1:4">
      <c r="A108" s="25"/>
      <c r="B108" s="25" t="s">
        <v>332</v>
      </c>
      <c r="C108" s="26" t="s">
        <v>214</v>
      </c>
      <c r="D108" s="26" t="s">
        <v>280</v>
      </c>
    </row>
    <row r="109" spans="1:4">
      <c r="A109" s="25"/>
      <c r="B109" s="25" t="s">
        <v>333</v>
      </c>
      <c r="C109" s="26" t="s">
        <v>334</v>
      </c>
      <c r="D109" s="26" t="s">
        <v>255</v>
      </c>
    </row>
    <row r="110" spans="1:4">
      <c r="A110" s="25"/>
      <c r="B110" s="25" t="s">
        <v>335</v>
      </c>
      <c r="C110" s="26" t="s">
        <v>336</v>
      </c>
      <c r="D110" s="26" t="s">
        <v>270</v>
      </c>
    </row>
    <row r="111" spans="1:4">
      <c r="A111" s="25"/>
      <c r="B111" s="25" t="s">
        <v>337</v>
      </c>
      <c r="C111" s="26" t="s">
        <v>261</v>
      </c>
      <c r="D111" s="26" t="s">
        <v>238</v>
      </c>
    </row>
    <row r="112" spans="1:4">
      <c r="A112" s="25"/>
      <c r="B112" s="25" t="s">
        <v>338</v>
      </c>
      <c r="C112" s="26" t="s">
        <v>214</v>
      </c>
      <c r="D112" s="26" t="s">
        <v>211</v>
      </c>
    </row>
    <row r="113" spans="1:4">
      <c r="A113" s="25"/>
      <c r="B113" s="25" t="s">
        <v>339</v>
      </c>
      <c r="C113" s="26" t="s">
        <v>340</v>
      </c>
      <c r="D113" s="26" t="s">
        <v>211</v>
      </c>
    </row>
    <row r="114" spans="1:4">
      <c r="A114" s="25"/>
      <c r="B114" s="25" t="s">
        <v>341</v>
      </c>
      <c r="C114" s="26" t="s">
        <v>342</v>
      </c>
      <c r="D114" s="26" t="s">
        <v>342</v>
      </c>
    </row>
    <row r="115" spans="1:4">
      <c r="A115" s="25"/>
      <c r="B115" s="25" t="s">
        <v>343</v>
      </c>
      <c r="C115" s="26" t="s">
        <v>275</v>
      </c>
      <c r="D115" s="26" t="s">
        <v>270</v>
      </c>
    </row>
    <row r="116" spans="1:4">
      <c r="A116" s="25"/>
      <c r="B116" s="25" t="s">
        <v>344</v>
      </c>
      <c r="C116" s="26" t="s">
        <v>261</v>
      </c>
      <c r="D116" s="26" t="s">
        <v>345</v>
      </c>
    </row>
    <row r="117" spans="1:4">
      <c r="A117" s="25"/>
      <c r="B117" s="25" t="s">
        <v>346</v>
      </c>
      <c r="C117" s="26" t="s">
        <v>342</v>
      </c>
      <c r="D117" s="26" t="s">
        <v>347</v>
      </c>
    </row>
    <row r="118" spans="1:4">
      <c r="A118" s="25"/>
      <c r="B118" s="25" t="s">
        <v>348</v>
      </c>
      <c r="C118" s="26" t="s">
        <v>342</v>
      </c>
      <c r="D118" s="26" t="s">
        <v>342</v>
      </c>
    </row>
    <row r="119" spans="1:4">
      <c r="A119" s="25"/>
      <c r="B119" s="25" t="s">
        <v>349</v>
      </c>
      <c r="C119" s="26" t="s">
        <v>275</v>
      </c>
      <c r="D119" s="26" t="s">
        <v>254</v>
      </c>
    </row>
    <row r="120" spans="1:4">
      <c r="A120" s="25"/>
      <c r="B120" s="25" t="s">
        <v>350</v>
      </c>
      <c r="C120" s="26" t="s">
        <v>275</v>
      </c>
      <c r="D120" s="26" t="s">
        <v>351</v>
      </c>
    </row>
    <row r="121" spans="1:4">
      <c r="A121" s="25"/>
      <c r="B121" s="25" t="s">
        <v>352</v>
      </c>
      <c r="C121" s="26" t="s">
        <v>342</v>
      </c>
      <c r="D121" s="26" t="s">
        <v>268</v>
      </c>
    </row>
    <row r="122" spans="1:4">
      <c r="A122" s="25"/>
      <c r="B122" s="25" t="s">
        <v>353</v>
      </c>
      <c r="C122" s="26" t="s">
        <v>354</v>
      </c>
      <c r="D122" s="26" t="s">
        <v>354</v>
      </c>
    </row>
    <row r="123" spans="1:4">
      <c r="A123" s="25"/>
      <c r="B123" s="25" t="s">
        <v>355</v>
      </c>
      <c r="C123" s="26" t="s">
        <v>356</v>
      </c>
      <c r="D123" s="26" t="s">
        <v>254</v>
      </c>
    </row>
    <row r="124" spans="1:4">
      <c r="A124" s="25"/>
      <c r="B124" s="25" t="s">
        <v>357</v>
      </c>
      <c r="C124" s="26" t="s">
        <v>214</v>
      </c>
      <c r="D124" s="26" t="s">
        <v>358</v>
      </c>
    </row>
    <row r="125" spans="1:4">
      <c r="A125" s="25"/>
      <c r="B125" s="25" t="s">
        <v>359</v>
      </c>
      <c r="C125" s="26" t="s">
        <v>360</v>
      </c>
      <c r="D125" s="26" t="s">
        <v>351</v>
      </c>
    </row>
    <row r="126" spans="1:4">
      <c r="A126" s="25"/>
      <c r="B126" s="25" t="s">
        <v>361</v>
      </c>
      <c r="C126" s="26" t="s">
        <v>356</v>
      </c>
      <c r="D126" s="26" t="s">
        <v>211</v>
      </c>
    </row>
    <row r="127" spans="1:4">
      <c r="A127" s="25"/>
      <c r="B127" s="25" t="s">
        <v>362</v>
      </c>
      <c r="C127" s="26" t="s">
        <v>342</v>
      </c>
      <c r="D127" s="26" t="s">
        <v>211</v>
      </c>
    </row>
    <row r="128" spans="1:4">
      <c r="A128" s="25"/>
      <c r="B128" s="25" t="s">
        <v>363</v>
      </c>
      <c r="C128" s="26" t="s">
        <v>270</v>
      </c>
      <c r="D128" s="26" t="s">
        <v>351</v>
      </c>
    </row>
    <row r="129" spans="1:4">
      <c r="A129" s="25"/>
      <c r="B129" s="25" t="s">
        <v>364</v>
      </c>
      <c r="C129" s="26" t="s">
        <v>270</v>
      </c>
      <c r="D129" s="26" t="s">
        <v>211</v>
      </c>
    </row>
    <row r="130" spans="1:4">
      <c r="A130" s="25"/>
      <c r="B130" s="25" t="s">
        <v>365</v>
      </c>
      <c r="C130" s="26" t="s">
        <v>214</v>
      </c>
      <c r="D130" s="26" t="s">
        <v>238</v>
      </c>
    </row>
    <row r="131" spans="1:4">
      <c r="A131" s="25"/>
      <c r="B131" s="25" t="s">
        <v>366</v>
      </c>
      <c r="C131" s="26" t="s">
        <v>214</v>
      </c>
      <c r="D131" s="26" t="s">
        <v>238</v>
      </c>
    </row>
    <row r="132" spans="1:4">
      <c r="A132" s="25"/>
      <c r="B132" s="25" t="s">
        <v>367</v>
      </c>
      <c r="C132" s="26" t="s">
        <v>275</v>
      </c>
      <c r="D132" s="26" t="s">
        <v>238</v>
      </c>
    </row>
    <row r="133" spans="1:4">
      <c r="A133" s="25"/>
      <c r="B133" s="25" t="s">
        <v>368</v>
      </c>
      <c r="C133" s="26" t="s">
        <v>336</v>
      </c>
      <c r="D133" s="26" t="s">
        <v>270</v>
      </c>
    </row>
    <row r="134" spans="1:4">
      <c r="A134" s="25"/>
      <c r="B134" s="25" t="s">
        <v>369</v>
      </c>
      <c r="C134" s="26" t="s">
        <v>214</v>
      </c>
      <c r="D134" s="26" t="s">
        <v>238</v>
      </c>
    </row>
    <row r="135" spans="1:4">
      <c r="A135" s="25"/>
      <c r="B135" s="25" t="s">
        <v>370</v>
      </c>
      <c r="C135" s="26" t="s">
        <v>371</v>
      </c>
      <c r="D135" s="26" t="s">
        <v>233</v>
      </c>
    </row>
    <row r="136" spans="1:4">
      <c r="A136" s="25"/>
      <c r="B136" s="25" t="s">
        <v>372</v>
      </c>
      <c r="C136" s="26" t="s">
        <v>373</v>
      </c>
      <c r="D136" s="26" t="s">
        <v>336</v>
      </c>
    </row>
    <row r="137" spans="1:4">
      <c r="A137" s="25"/>
      <c r="B137" s="25" t="s">
        <v>374</v>
      </c>
      <c r="C137" s="26" t="s">
        <v>275</v>
      </c>
      <c r="D137" s="26" t="s">
        <v>358</v>
      </c>
    </row>
    <row r="138" spans="1:4">
      <c r="A138" s="25"/>
      <c r="B138" s="25"/>
      <c r="C138" s="26"/>
      <c r="D138" s="26"/>
    </row>
    <row r="139" spans="1:4">
      <c r="A139" s="116" t="s">
        <v>375</v>
      </c>
      <c r="B139" s="117"/>
      <c r="C139" s="118"/>
      <c r="D139" s="118"/>
    </row>
    <row r="140" spans="1:4">
      <c r="A140" s="29"/>
      <c r="B140" s="25" t="s">
        <v>376</v>
      </c>
      <c r="C140" s="26" t="s">
        <v>280</v>
      </c>
      <c r="D140" s="26" t="s">
        <v>284</v>
      </c>
    </row>
    <row r="141" spans="1:4">
      <c r="A141" s="25"/>
      <c r="B141" s="25" t="s">
        <v>377</v>
      </c>
      <c r="C141" s="26" t="s">
        <v>378</v>
      </c>
      <c r="D141" s="26" t="s">
        <v>211</v>
      </c>
    </row>
    <row r="142" spans="1:4">
      <c r="A142" s="25"/>
      <c r="B142" s="25"/>
      <c r="C142" s="26"/>
      <c r="D142" s="26"/>
    </row>
    <row r="143" spans="1:4">
      <c r="A143" s="116" t="s">
        <v>379</v>
      </c>
      <c r="B143" s="117"/>
      <c r="C143" s="118"/>
      <c r="D143" s="118"/>
    </row>
    <row r="144" spans="1:4">
      <c r="A144" s="25"/>
      <c r="B144" s="25" t="s">
        <v>380</v>
      </c>
      <c r="C144" s="26" t="s">
        <v>342</v>
      </c>
      <c r="D144" s="26" t="s">
        <v>351</v>
      </c>
    </row>
    <row r="145" spans="1:4">
      <c r="A145" s="25"/>
      <c r="B145" s="25" t="s">
        <v>381</v>
      </c>
      <c r="C145" s="26" t="s">
        <v>185</v>
      </c>
      <c r="D145" s="26" t="s">
        <v>186</v>
      </c>
    </row>
    <row r="146" spans="1:4">
      <c r="A146" s="25"/>
      <c r="B146" s="25" t="s">
        <v>382</v>
      </c>
      <c r="C146" s="26" t="s">
        <v>185</v>
      </c>
      <c r="D146" s="26" t="s">
        <v>186</v>
      </c>
    </row>
    <row r="147" spans="1:4">
      <c r="A147" s="25"/>
      <c r="B147" s="25" t="s">
        <v>383</v>
      </c>
      <c r="C147" s="26" t="s">
        <v>360</v>
      </c>
      <c r="D147" s="26" t="s">
        <v>340</v>
      </c>
    </row>
    <row r="148" spans="1:4">
      <c r="A148" s="25"/>
      <c r="B148" s="25" t="s">
        <v>384</v>
      </c>
      <c r="C148" s="26" t="s">
        <v>342</v>
      </c>
      <c r="D148" s="26" t="s">
        <v>254</v>
      </c>
    </row>
    <row r="149" spans="1:4">
      <c r="A149" s="25"/>
      <c r="B149" s="25" t="s">
        <v>385</v>
      </c>
      <c r="C149" s="26" t="s">
        <v>214</v>
      </c>
      <c r="D149" s="26" t="s">
        <v>386</v>
      </c>
    </row>
    <row r="150" spans="1:4">
      <c r="A150" s="25"/>
      <c r="B150" s="25" t="s">
        <v>387</v>
      </c>
      <c r="C150" s="26" t="s">
        <v>358</v>
      </c>
      <c r="D150" s="26" t="s">
        <v>255</v>
      </c>
    </row>
    <row r="151" spans="1:4">
      <c r="A151" s="25"/>
      <c r="B151" s="25" t="s">
        <v>388</v>
      </c>
      <c r="C151" s="26" t="s">
        <v>185</v>
      </c>
      <c r="D151" s="26" t="s">
        <v>186</v>
      </c>
    </row>
    <row r="152" spans="1:4">
      <c r="A152" s="25"/>
      <c r="B152" s="25" t="s">
        <v>389</v>
      </c>
      <c r="C152" s="26" t="s">
        <v>390</v>
      </c>
      <c r="D152" s="26" t="s">
        <v>216</v>
      </c>
    </row>
    <row r="153" spans="1:4">
      <c r="A153" s="25"/>
      <c r="B153" s="25" t="s">
        <v>391</v>
      </c>
      <c r="C153" s="26" t="s">
        <v>342</v>
      </c>
      <c r="D153" s="26" t="s">
        <v>284</v>
      </c>
    </row>
    <row r="154" spans="1:4">
      <c r="A154" s="25"/>
      <c r="B154" s="25" t="s">
        <v>392</v>
      </c>
      <c r="C154" s="26" t="s">
        <v>275</v>
      </c>
      <c r="D154" s="26" t="s">
        <v>192</v>
      </c>
    </row>
    <row r="155" spans="1:4">
      <c r="A155" s="25"/>
      <c r="B155" s="25" t="s">
        <v>393</v>
      </c>
      <c r="C155" s="26" t="s">
        <v>360</v>
      </c>
      <c r="D155" s="26" t="s">
        <v>211</v>
      </c>
    </row>
    <row r="156" spans="1:4">
      <c r="A156" s="25"/>
      <c r="B156" s="25" t="s">
        <v>394</v>
      </c>
      <c r="C156" s="26" t="s">
        <v>314</v>
      </c>
      <c r="D156" s="26" t="s">
        <v>321</v>
      </c>
    </row>
    <row r="157" spans="1:4">
      <c r="A157" s="25"/>
      <c r="B157" s="25" t="s">
        <v>395</v>
      </c>
      <c r="C157" s="26" t="s">
        <v>314</v>
      </c>
      <c r="D157" s="26" t="s">
        <v>378</v>
      </c>
    </row>
    <row r="158" spans="1:4">
      <c r="A158" s="25"/>
      <c r="B158" s="25" t="s">
        <v>396</v>
      </c>
      <c r="C158" s="26" t="s">
        <v>397</v>
      </c>
      <c r="D158" s="26" t="s">
        <v>233</v>
      </c>
    </row>
    <row r="159" spans="1:4">
      <c r="A159" s="25"/>
      <c r="B159" s="25" t="s">
        <v>398</v>
      </c>
      <c r="C159" s="26" t="s">
        <v>360</v>
      </c>
      <c r="D159" s="26" t="s">
        <v>340</v>
      </c>
    </row>
    <row r="160" spans="1:4">
      <c r="A160" s="25"/>
      <c r="B160" s="25" t="s">
        <v>399</v>
      </c>
      <c r="C160" s="26" t="s">
        <v>314</v>
      </c>
      <c r="D160" s="26" t="s">
        <v>378</v>
      </c>
    </row>
    <row r="161" spans="1:4">
      <c r="A161" s="25"/>
      <c r="B161" s="25" t="s">
        <v>400</v>
      </c>
      <c r="C161" s="26" t="s">
        <v>217</v>
      </c>
      <c r="D161" s="26" t="s">
        <v>217</v>
      </c>
    </row>
    <row r="162" spans="1:4">
      <c r="A162" s="25"/>
      <c r="B162" s="25" t="s">
        <v>401</v>
      </c>
      <c r="C162" s="26" t="s">
        <v>185</v>
      </c>
      <c r="D162" s="26" t="s">
        <v>186</v>
      </c>
    </row>
    <row r="163" spans="1:4">
      <c r="A163" s="25"/>
      <c r="B163" s="25" t="s">
        <v>402</v>
      </c>
      <c r="C163" s="26" t="s">
        <v>360</v>
      </c>
      <c r="D163" s="26" t="s">
        <v>340</v>
      </c>
    </row>
    <row r="164" spans="1:4">
      <c r="A164" s="25"/>
      <c r="B164" s="25" t="s">
        <v>403</v>
      </c>
      <c r="C164" s="26" t="s">
        <v>185</v>
      </c>
      <c r="D164" s="26" t="s">
        <v>186</v>
      </c>
    </row>
    <row r="165" spans="1:4">
      <c r="A165" s="25"/>
      <c r="B165" s="25" t="s">
        <v>404</v>
      </c>
      <c r="C165" s="26" t="s">
        <v>378</v>
      </c>
      <c r="D165" s="26" t="s">
        <v>378</v>
      </c>
    </row>
    <row r="166" spans="1:4">
      <c r="A166" s="25"/>
      <c r="B166" s="25" t="s">
        <v>405</v>
      </c>
      <c r="C166" s="26" t="s">
        <v>406</v>
      </c>
      <c r="D166" s="26" t="s">
        <v>378</v>
      </c>
    </row>
    <row r="167" spans="1:4">
      <c r="A167" s="25"/>
      <c r="B167" s="25" t="s">
        <v>407</v>
      </c>
      <c r="C167" s="26" t="s">
        <v>360</v>
      </c>
      <c r="D167" s="26" t="s">
        <v>340</v>
      </c>
    </row>
    <row r="168" spans="1:4">
      <c r="A168" s="25"/>
      <c r="B168" s="25" t="s">
        <v>408</v>
      </c>
      <c r="C168" s="26" t="s">
        <v>217</v>
      </c>
      <c r="D168" s="26" t="s">
        <v>217</v>
      </c>
    </row>
    <row r="169" spans="1:4">
      <c r="A169" s="25"/>
      <c r="B169" s="25" t="s">
        <v>409</v>
      </c>
      <c r="C169" s="26" t="s">
        <v>342</v>
      </c>
      <c r="D169" s="26" t="s">
        <v>358</v>
      </c>
    </row>
    <row r="170" spans="1:4">
      <c r="A170" s="25"/>
      <c r="B170" s="25" t="s">
        <v>410</v>
      </c>
      <c r="C170" s="26" t="s">
        <v>270</v>
      </c>
      <c r="D170" s="26" t="s">
        <v>411</v>
      </c>
    </row>
    <row r="171" spans="1:4">
      <c r="A171" s="25"/>
      <c r="B171" s="25" t="s">
        <v>412</v>
      </c>
      <c r="C171" s="26" t="s">
        <v>413</v>
      </c>
      <c r="D171" s="26" t="s">
        <v>413</v>
      </c>
    </row>
    <row r="172" spans="1:4">
      <c r="A172" s="25"/>
      <c r="B172" s="25" t="s">
        <v>414</v>
      </c>
      <c r="C172" s="26" t="s">
        <v>413</v>
      </c>
      <c r="D172" s="26" t="s">
        <v>413</v>
      </c>
    </row>
    <row r="173" spans="1:4">
      <c r="A173" s="25"/>
      <c r="B173" s="25" t="s">
        <v>415</v>
      </c>
      <c r="C173" s="26" t="s">
        <v>342</v>
      </c>
      <c r="D173" s="26" t="s">
        <v>254</v>
      </c>
    </row>
    <row r="174" spans="1:4">
      <c r="A174" s="25"/>
      <c r="B174" s="25" t="s">
        <v>416</v>
      </c>
      <c r="C174" s="26" t="s">
        <v>360</v>
      </c>
      <c r="D174" s="26" t="s">
        <v>340</v>
      </c>
    </row>
    <row r="175" spans="1:4">
      <c r="A175" s="25"/>
      <c r="B175" s="25" t="s">
        <v>417</v>
      </c>
      <c r="C175" s="26" t="s">
        <v>351</v>
      </c>
      <c r="D175" s="26" t="s">
        <v>238</v>
      </c>
    </row>
    <row r="176" spans="1:4">
      <c r="A176" s="25"/>
      <c r="B176" s="25" t="s">
        <v>418</v>
      </c>
      <c r="C176" s="26" t="s">
        <v>378</v>
      </c>
      <c r="D176" s="26" t="s">
        <v>378</v>
      </c>
    </row>
    <row r="177" spans="1:4">
      <c r="A177" s="25"/>
      <c r="B177" s="25" t="s">
        <v>419</v>
      </c>
      <c r="C177" s="26" t="s">
        <v>360</v>
      </c>
      <c r="D177" s="26" t="s">
        <v>340</v>
      </c>
    </row>
    <row r="178" spans="1:4">
      <c r="A178" s="25"/>
      <c r="B178" s="25" t="s">
        <v>420</v>
      </c>
      <c r="C178" s="26" t="s">
        <v>270</v>
      </c>
      <c r="D178" s="26" t="s">
        <v>421</v>
      </c>
    </row>
    <row r="179" spans="1:4">
      <c r="A179" s="25"/>
      <c r="B179" s="25" t="s">
        <v>422</v>
      </c>
      <c r="C179" s="26" t="s">
        <v>342</v>
      </c>
      <c r="D179" s="26" t="s">
        <v>204</v>
      </c>
    </row>
    <row r="180" spans="1:4">
      <c r="A180" s="25"/>
      <c r="B180" s="25" t="s">
        <v>423</v>
      </c>
      <c r="C180" s="26" t="s">
        <v>204</v>
      </c>
      <c r="D180" s="26" t="s">
        <v>321</v>
      </c>
    </row>
    <row r="181" spans="1:4">
      <c r="A181" s="25"/>
      <c r="B181" s="25" t="s">
        <v>424</v>
      </c>
      <c r="C181" s="26" t="s">
        <v>185</v>
      </c>
      <c r="D181" s="26" t="s">
        <v>186</v>
      </c>
    </row>
    <row r="182" spans="1:4">
      <c r="A182" s="25"/>
      <c r="B182" s="25" t="s">
        <v>425</v>
      </c>
      <c r="C182" s="26" t="s">
        <v>275</v>
      </c>
      <c r="D182" s="26" t="s">
        <v>340</v>
      </c>
    </row>
    <row r="183" spans="1:4">
      <c r="A183" s="25"/>
      <c r="B183" s="25" t="s">
        <v>426</v>
      </c>
      <c r="C183" s="26" t="s">
        <v>275</v>
      </c>
      <c r="D183" s="26" t="s">
        <v>386</v>
      </c>
    </row>
    <row r="184" spans="1:4">
      <c r="A184" s="25"/>
      <c r="B184" s="25" t="s">
        <v>427</v>
      </c>
      <c r="C184" s="26" t="s">
        <v>185</v>
      </c>
      <c r="D184" s="26" t="s">
        <v>186</v>
      </c>
    </row>
    <row r="185" spans="1:4">
      <c r="A185" s="25"/>
      <c r="B185" s="25" t="s">
        <v>428</v>
      </c>
      <c r="C185" s="26" t="s">
        <v>185</v>
      </c>
      <c r="D185" s="26" t="s">
        <v>186</v>
      </c>
    </row>
    <row r="186" spans="1:4">
      <c r="A186" s="25"/>
      <c r="B186" s="25" t="s">
        <v>429</v>
      </c>
      <c r="C186" s="26" t="s">
        <v>360</v>
      </c>
      <c r="D186" s="26" t="s">
        <v>340</v>
      </c>
    </row>
    <row r="187" spans="1:4">
      <c r="A187" s="30"/>
      <c r="B187" s="25" t="s">
        <v>430</v>
      </c>
      <c r="C187" s="26" t="s">
        <v>217</v>
      </c>
      <c r="D187" s="26" t="s">
        <v>217</v>
      </c>
    </row>
  </sheetData>
  <sheetProtection algorithmName="SHA-512" hashValue="9KuAEN9kqeQu/1Os5x7r8bBFDOPqos3Fwnf8OZOqQR4+s3wBrpFEC7yAJHsaweK0ynQDcpTCb7WoIkIgcXIzLg==" saltValue="u3QS5BHnABzGMwzenX5JwA==" spinCount="100000" sheet="1" objects="1" scenarios="1"/>
  <customSheetViews>
    <customSheetView guid="{D5E2AB36-2130-41FB-951A-761EED4C953E}" scale="80">
      <pane ySplit="1" topLeftCell="A2" activePane="bottomLeft" state="frozen"/>
      <selection pane="bottomLeft" activeCell="L16" sqref="L16"/>
      <pageMargins left="0.7" right="0.7" top="0.78740157499999996" bottom="0.78740157499999996" header="0.3" footer="0.3"/>
    </customSheetView>
    <customSheetView guid="{BE452244-6F10-4975-B826-9D23F0348063}" scale="80">
      <pane ySplit="1" topLeftCell="A2" activePane="bottomLeft" state="frozen"/>
      <selection pane="bottomLeft" activeCell="L16" sqref="L16"/>
      <pageMargins left="0.7" right="0.7" top="0.78740157499999996" bottom="0.78740157499999996" header="0.3" footer="0.3"/>
    </customSheetView>
  </customSheetViews>
  <mergeCells count="1">
    <mergeCell ref="A1:D1"/>
  </mergeCells>
  <pageMargins left="0.7" right="0.7" top="0.78740157499999996" bottom="0.78740157499999996" header="0.3" footer="0.3"/>
  <pageSetup paperSize="9" scale="85" orientation="portrait" r:id="rId1"/>
  <rowBreaks count="3" manualBreakCount="3">
    <brk id="59" max="16383" man="1"/>
    <brk id="106" max="16383" man="1"/>
    <brk id="142" max="16383" man="1"/>
  </rowBreaks>
  <ignoredErrors>
    <ignoredError sqref="C5:D18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46"/>
  <sheetViews>
    <sheetView zoomScaleNormal="100" workbookViewId="0">
      <selection activeCell="B45" sqref="B45"/>
    </sheetView>
  </sheetViews>
  <sheetFormatPr baseColWidth="10" defaultColWidth="14.7109375" defaultRowHeight="15.75"/>
  <cols>
    <col min="1" max="1" width="65.42578125" style="707" bestFit="1" customWidth="1"/>
    <col min="2" max="2" width="22.28515625" style="707" bestFit="1" customWidth="1"/>
    <col min="3" max="3" width="19.7109375" style="707" bestFit="1" customWidth="1"/>
    <col min="4" max="4" width="15.85546875" style="707" bestFit="1" customWidth="1"/>
    <col min="5" max="5" width="13.7109375" style="707" bestFit="1" customWidth="1"/>
    <col min="6" max="16384" width="14.7109375" style="707"/>
  </cols>
  <sheetData>
    <row r="1" spans="1:5" ht="42" customHeight="1">
      <c r="A1" s="1270" t="s">
        <v>595</v>
      </c>
      <c r="B1" s="1271"/>
      <c r="C1" s="1271"/>
      <c r="D1" s="1271"/>
      <c r="E1" s="1272"/>
    </row>
    <row r="2" spans="1:5" ht="33.950000000000003" customHeight="1">
      <c r="A2" s="706" t="s">
        <v>907</v>
      </c>
      <c r="B2" s="1279"/>
      <c r="C2" s="1280"/>
      <c r="D2" s="1280"/>
      <c r="E2" s="1281"/>
    </row>
    <row r="3" spans="1:5" ht="17.45" customHeight="1">
      <c r="A3" s="721"/>
      <c r="B3" s="1279" t="s">
        <v>908</v>
      </c>
      <c r="C3" s="1280"/>
      <c r="D3" s="1280"/>
      <c r="E3" s="1281"/>
    </row>
    <row r="4" spans="1:5" ht="36.950000000000003" customHeight="1">
      <c r="A4" s="721" t="s">
        <v>906</v>
      </c>
      <c r="B4" s="708" t="s">
        <v>903</v>
      </c>
      <c r="C4" s="708">
        <v>350000</v>
      </c>
      <c r="D4" s="708">
        <v>400000</v>
      </c>
      <c r="E4" s="709">
        <v>500000</v>
      </c>
    </row>
    <row r="5" spans="1:5">
      <c r="A5" s="1285"/>
      <c r="B5" s="1286"/>
      <c r="C5" s="1286"/>
      <c r="D5" s="1286"/>
      <c r="E5" s="1287"/>
    </row>
    <row r="6" spans="1:5">
      <c r="A6" s="1288"/>
      <c r="B6" s="1289"/>
      <c r="C6" s="1289"/>
      <c r="D6" s="1289"/>
      <c r="E6" s="1290"/>
    </row>
    <row r="7" spans="1:5">
      <c r="A7" s="720"/>
      <c r="B7" s="1279" t="s">
        <v>909</v>
      </c>
      <c r="C7" s="1280"/>
      <c r="D7" s="1280"/>
      <c r="E7" s="1281"/>
    </row>
    <row r="8" spans="1:5">
      <c r="A8" s="710" t="s">
        <v>910</v>
      </c>
      <c r="B8" s="711">
        <v>14000</v>
      </c>
      <c r="C8" s="711">
        <v>15000</v>
      </c>
      <c r="D8" s="711">
        <v>17000</v>
      </c>
      <c r="E8" s="712">
        <v>19000</v>
      </c>
    </row>
    <row r="9" spans="1:5">
      <c r="A9" s="713" t="s">
        <v>911</v>
      </c>
      <c r="B9" s="714">
        <v>18000</v>
      </c>
      <c r="C9" s="714">
        <v>19000</v>
      </c>
      <c r="D9" s="714">
        <v>21000</v>
      </c>
      <c r="E9" s="715">
        <v>23000</v>
      </c>
    </row>
    <row r="10" spans="1:5">
      <c r="A10" s="1291"/>
      <c r="B10" s="1292"/>
      <c r="C10" s="1292"/>
      <c r="D10" s="1292"/>
      <c r="E10" s="1293"/>
    </row>
    <row r="11" spans="1:5">
      <c r="A11" s="1294"/>
      <c r="B11" s="1295"/>
      <c r="C11" s="1295"/>
      <c r="D11" s="1295"/>
      <c r="E11" s="1296"/>
    </row>
    <row r="12" spans="1:5">
      <c r="A12" s="716"/>
      <c r="B12" s="1279" t="s">
        <v>3</v>
      </c>
      <c r="C12" s="1280"/>
      <c r="D12" s="1280"/>
      <c r="E12" s="1281"/>
    </row>
    <row r="13" spans="1:5">
      <c r="A13" s="710" t="s">
        <v>913</v>
      </c>
      <c r="B13" s="711">
        <v>22000</v>
      </c>
      <c r="C13" s="711">
        <v>25000</v>
      </c>
      <c r="D13" s="711">
        <v>28000</v>
      </c>
      <c r="E13" s="712">
        <v>32000</v>
      </c>
    </row>
    <row r="14" spans="1:5">
      <c r="A14" s="713" t="s">
        <v>912</v>
      </c>
      <c r="B14" s="714">
        <v>27000</v>
      </c>
      <c r="C14" s="714">
        <v>30000</v>
      </c>
      <c r="D14" s="714">
        <v>32000</v>
      </c>
      <c r="E14" s="715">
        <v>35000</v>
      </c>
    </row>
    <row r="15" spans="1:5">
      <c r="A15" s="1273"/>
      <c r="B15" s="1274"/>
      <c r="C15" s="1274"/>
      <c r="D15" s="1274"/>
      <c r="E15" s="1275"/>
    </row>
    <row r="16" spans="1:5">
      <c r="A16" s="1276"/>
      <c r="B16" s="1277"/>
      <c r="C16" s="1277"/>
      <c r="D16" s="1277"/>
      <c r="E16" s="1278"/>
    </row>
    <row r="17" spans="1:5">
      <c r="A17" s="1282"/>
      <c r="B17" s="1279" t="s">
        <v>904</v>
      </c>
      <c r="C17" s="1280"/>
      <c r="D17" s="1280"/>
      <c r="E17" s="1281"/>
    </row>
    <row r="18" spans="1:5" ht="47.25">
      <c r="A18" s="1283"/>
      <c r="B18" s="729" t="s">
        <v>905</v>
      </c>
      <c r="C18" s="728" t="s">
        <v>596</v>
      </c>
      <c r="D18" s="728" t="s">
        <v>597</v>
      </c>
      <c r="E18" s="717"/>
    </row>
    <row r="19" spans="1:5">
      <c r="A19" s="1283"/>
      <c r="B19" s="722">
        <v>40000</v>
      </c>
      <c r="C19" s="723">
        <v>5</v>
      </c>
      <c r="D19" s="724">
        <v>2000</v>
      </c>
      <c r="E19" s="718"/>
    </row>
    <row r="20" spans="1:5">
      <c r="A20" s="1283"/>
      <c r="B20" s="725">
        <v>50000</v>
      </c>
      <c r="C20" s="726">
        <v>5</v>
      </c>
      <c r="D20" s="727">
        <v>2500</v>
      </c>
      <c r="E20" s="719"/>
    </row>
    <row r="21" spans="1:5">
      <c r="A21" s="1283"/>
      <c r="B21" s="725">
        <v>80000</v>
      </c>
      <c r="C21" s="726">
        <v>4</v>
      </c>
      <c r="D21" s="727">
        <v>3200</v>
      </c>
      <c r="E21" s="719"/>
    </row>
    <row r="22" spans="1:5">
      <c r="A22" s="1283"/>
      <c r="B22" s="725">
        <v>100000</v>
      </c>
      <c r="C22" s="726">
        <v>4</v>
      </c>
      <c r="D22" s="727">
        <v>4000</v>
      </c>
      <c r="E22" s="719"/>
    </row>
    <row r="23" spans="1:5">
      <c r="A23" s="1283"/>
      <c r="B23" s="725">
        <v>120000</v>
      </c>
      <c r="C23" s="726">
        <v>4</v>
      </c>
      <c r="D23" s="727">
        <v>4800</v>
      </c>
      <c r="E23" s="719"/>
    </row>
    <row r="24" spans="1:5">
      <c r="A24" s="1283"/>
      <c r="B24" s="725">
        <v>150000</v>
      </c>
      <c r="C24" s="726">
        <v>4</v>
      </c>
      <c r="D24" s="727">
        <v>6000</v>
      </c>
      <c r="E24" s="719"/>
    </row>
    <row r="25" spans="1:5">
      <c r="A25" s="1283"/>
      <c r="B25" s="725">
        <v>180000</v>
      </c>
      <c r="C25" s="726">
        <v>3.5</v>
      </c>
      <c r="D25" s="727">
        <v>6300</v>
      </c>
      <c r="E25" s="719"/>
    </row>
    <row r="26" spans="1:5">
      <c r="A26" s="1283"/>
      <c r="B26" s="725">
        <v>200000</v>
      </c>
      <c r="C26" s="726">
        <v>3.5</v>
      </c>
      <c r="D26" s="727">
        <v>7000</v>
      </c>
      <c r="E26" s="719"/>
    </row>
    <row r="27" spans="1:5">
      <c r="A27" s="1283"/>
      <c r="B27" s="725">
        <v>220000</v>
      </c>
      <c r="C27" s="726">
        <v>3.3</v>
      </c>
      <c r="D27" s="727">
        <v>7260</v>
      </c>
      <c r="E27" s="719"/>
    </row>
    <row r="28" spans="1:5">
      <c r="A28" s="1283"/>
      <c r="B28" s="725">
        <v>250000</v>
      </c>
      <c r="C28" s="726">
        <v>3.3</v>
      </c>
      <c r="D28" s="727">
        <v>8250</v>
      </c>
      <c r="E28" s="719"/>
    </row>
    <row r="29" spans="1:5">
      <c r="A29" s="1283"/>
      <c r="B29" s="725">
        <v>280000</v>
      </c>
      <c r="C29" s="726">
        <v>3.3</v>
      </c>
      <c r="D29" s="727">
        <v>9240</v>
      </c>
      <c r="E29" s="719"/>
    </row>
    <row r="30" spans="1:5">
      <c r="A30" s="1283"/>
      <c r="B30" s="725">
        <v>300000</v>
      </c>
      <c r="C30" s="726">
        <v>3.1</v>
      </c>
      <c r="D30" s="727">
        <v>9300</v>
      </c>
      <c r="E30" s="719"/>
    </row>
    <row r="31" spans="1:5">
      <c r="A31" s="1283"/>
      <c r="B31" s="725">
        <v>330000</v>
      </c>
      <c r="C31" s="726">
        <v>3.1</v>
      </c>
      <c r="D31" s="727">
        <v>10230</v>
      </c>
      <c r="E31" s="719"/>
    </row>
    <row r="32" spans="1:5">
      <c r="A32" s="1283"/>
      <c r="B32" s="725">
        <v>360000</v>
      </c>
      <c r="C32" s="726">
        <v>3.1</v>
      </c>
      <c r="D32" s="727">
        <v>11160</v>
      </c>
      <c r="E32" s="719"/>
    </row>
    <row r="33" spans="1:5">
      <c r="A33" s="1283"/>
      <c r="B33" s="725">
        <v>380000</v>
      </c>
      <c r="C33" s="726">
        <v>3.1</v>
      </c>
      <c r="D33" s="727">
        <v>11780</v>
      </c>
      <c r="E33" s="719"/>
    </row>
    <row r="34" spans="1:5">
      <c r="A34" s="1283"/>
      <c r="B34" s="725">
        <v>400000</v>
      </c>
      <c r="C34" s="726">
        <v>3</v>
      </c>
      <c r="D34" s="727">
        <v>12000</v>
      </c>
      <c r="E34" s="719"/>
    </row>
    <row r="35" spans="1:5">
      <c r="A35" s="1283"/>
      <c r="B35" s="725">
        <v>420000</v>
      </c>
      <c r="C35" s="726">
        <v>3</v>
      </c>
      <c r="D35" s="727">
        <v>12600</v>
      </c>
      <c r="E35" s="719"/>
    </row>
    <row r="36" spans="1:5">
      <c r="A36" s="1283"/>
      <c r="B36" s="725">
        <v>450000</v>
      </c>
      <c r="C36" s="726">
        <v>3</v>
      </c>
      <c r="D36" s="727">
        <v>13500</v>
      </c>
      <c r="E36" s="719"/>
    </row>
    <row r="37" spans="1:5">
      <c r="A37" s="1283"/>
      <c r="B37" s="725">
        <v>480000</v>
      </c>
      <c r="C37" s="726">
        <v>3</v>
      </c>
      <c r="D37" s="727">
        <v>14400</v>
      </c>
      <c r="E37" s="719"/>
    </row>
    <row r="38" spans="1:5">
      <c r="A38" s="1283"/>
      <c r="B38" s="725">
        <v>500000</v>
      </c>
      <c r="C38" s="726">
        <v>3</v>
      </c>
      <c r="D38" s="727">
        <v>15000</v>
      </c>
      <c r="E38" s="719"/>
    </row>
    <row r="39" spans="1:5">
      <c r="A39" s="1283"/>
      <c r="B39" s="725">
        <v>520000</v>
      </c>
      <c r="C39" s="726">
        <v>2.9</v>
      </c>
      <c r="D39" s="727">
        <v>15080</v>
      </c>
      <c r="E39" s="719"/>
    </row>
    <row r="40" spans="1:5">
      <c r="A40" s="1283"/>
      <c r="B40" s="725">
        <v>550000</v>
      </c>
      <c r="C40" s="726">
        <v>2.9</v>
      </c>
      <c r="D40" s="727">
        <v>15950</v>
      </c>
      <c r="E40" s="719"/>
    </row>
    <row r="41" spans="1:5">
      <c r="A41" s="1283"/>
      <c r="B41" s="725">
        <v>580000</v>
      </c>
      <c r="C41" s="726">
        <v>2.8</v>
      </c>
      <c r="D41" s="727">
        <v>16240</v>
      </c>
      <c r="E41" s="719"/>
    </row>
    <row r="42" spans="1:5" ht="16.5" thickBot="1">
      <c r="A42" s="1284"/>
      <c r="B42" s="725">
        <v>600000</v>
      </c>
      <c r="C42" s="726">
        <v>2.8</v>
      </c>
      <c r="D42" s="727">
        <v>16800</v>
      </c>
      <c r="E42" s="719"/>
    </row>
    <row r="43" spans="1:5">
      <c r="A43" s="1263" t="s">
        <v>939</v>
      </c>
      <c r="B43" s="1264"/>
      <c r="C43" s="1265"/>
      <c r="D43" s="1266"/>
      <c r="E43" s="1267"/>
    </row>
    <row r="44" spans="1:5">
      <c r="A44" s="875"/>
      <c r="B44" s="876" t="s">
        <v>576</v>
      </c>
      <c r="C44" s="876" t="s">
        <v>577</v>
      </c>
      <c r="D44" s="1268"/>
      <c r="E44" s="1269"/>
    </row>
    <row r="45" spans="1:5" ht="47.25" customHeight="1">
      <c r="A45" s="877" t="s">
        <v>943</v>
      </c>
      <c r="B45" s="878">
        <v>0</v>
      </c>
      <c r="C45" s="878">
        <v>0</v>
      </c>
      <c r="D45" s="1268"/>
      <c r="E45" s="1269"/>
    </row>
    <row r="46" spans="1:5">
      <c r="A46" s="879"/>
      <c r="B46" s="879"/>
      <c r="C46" s="879"/>
      <c r="D46" s="879"/>
      <c r="E46" s="879"/>
    </row>
  </sheetData>
  <sheetProtection algorithmName="SHA-512" hashValue="0E2qrMRtXcuVjtdFelbsjCz2EE3CjVzFOXnsyrv6bfap1a0slniwaFEtF1S4x42Ca7lQuSY4NZK4SrHvPzJFZg==" saltValue="G4jABW4TVvBB28pXPtJqeA==" spinCount="100000" sheet="1" selectLockedCells="1"/>
  <customSheetViews>
    <customSheetView guid="{D5E2AB36-2130-41FB-951A-761EED4C953E}" scale="70">
      <pane ySplit="1" topLeftCell="A2" activePane="bottomLeft" state="frozen"/>
      <selection pane="bottomLeft" activeCell="H9" sqref="H9"/>
      <pageMargins left="0.7" right="0.7" top="0.78740157499999996" bottom="0.78740157499999996" header="0.3" footer="0.3"/>
    </customSheetView>
    <customSheetView guid="{BE452244-6F10-4975-B826-9D23F0348063}" scale="70">
      <pane ySplit="1" topLeftCell="A2" activePane="bottomLeft" state="frozen"/>
      <selection pane="bottomLeft" activeCell="H9" sqref="H9"/>
      <pageMargins left="0.7" right="0.7" top="0.78740157499999996" bottom="0.78740157499999996" header="0.3" footer="0.3"/>
    </customSheetView>
  </customSheetViews>
  <mergeCells count="12">
    <mergeCell ref="A43:C43"/>
    <mergeCell ref="D43:E45"/>
    <mergeCell ref="A1:E1"/>
    <mergeCell ref="A15:E16"/>
    <mergeCell ref="B17:E17"/>
    <mergeCell ref="A17:A42"/>
    <mergeCell ref="B2:E2"/>
    <mergeCell ref="B7:E7"/>
    <mergeCell ref="B12:E12"/>
    <mergeCell ref="A5:E6"/>
    <mergeCell ref="A10:E11"/>
    <mergeCell ref="B3:E3"/>
  </mergeCells>
  <conditionalFormatting sqref="A43:E45">
    <cfRule type="expression" priority="1">
      <formula>CELL("Schutz",A43)=0</formula>
    </cfRule>
  </conditionalFormatting>
  <pageMargins left="0.7" right="0.7" top="0.78740157499999996" bottom="0.78740157499999996" header="0.3" footer="0.3"/>
  <pageSetup paperSize="9"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O80"/>
  <sheetViews>
    <sheetView view="pageBreakPreview" zoomScale="115" zoomScaleNormal="70" zoomScaleSheetLayoutView="115" workbookViewId="0">
      <pane ySplit="9" topLeftCell="A10" activePane="bottomLeft" state="frozen"/>
      <selection pane="bottomLeft" activeCell="N17" sqref="N17"/>
    </sheetView>
  </sheetViews>
  <sheetFormatPr baseColWidth="10" defaultColWidth="16.28515625" defaultRowHeight="15.75"/>
  <cols>
    <col min="1" max="1" width="42.85546875" style="900" bestFit="1" customWidth="1"/>
    <col min="2" max="3" width="10.28515625" style="900" bestFit="1" customWidth="1"/>
    <col min="4" max="4" width="13.5703125" style="900" customWidth="1"/>
    <col min="5" max="5" width="10.85546875" style="901" customWidth="1"/>
    <col min="6" max="6" width="8.7109375" style="901" bestFit="1" customWidth="1"/>
    <col min="7" max="7" width="10" style="901" bestFit="1" customWidth="1"/>
    <col min="8" max="8" width="8.7109375" style="901" bestFit="1" customWidth="1"/>
    <col min="9" max="9" width="10" style="901" bestFit="1" customWidth="1"/>
    <col min="10" max="12" width="11.140625" style="901" bestFit="1" customWidth="1"/>
    <col min="13" max="457" width="16.28515625" style="901"/>
    <col min="458" max="16384" width="16.28515625" style="900"/>
  </cols>
  <sheetData>
    <row r="1" spans="1:12" ht="55.5" customHeight="1">
      <c r="A1" s="1318" t="s">
        <v>967</v>
      </c>
      <c r="B1" s="1319"/>
      <c r="C1" s="1319"/>
      <c r="D1" s="1319"/>
      <c r="E1" s="1319"/>
      <c r="F1" s="1319"/>
      <c r="G1" s="1319"/>
      <c r="H1" s="1319"/>
      <c r="I1" s="1319"/>
      <c r="J1" s="1319"/>
      <c r="K1" s="1319"/>
      <c r="L1" s="1320"/>
    </row>
    <row r="2" spans="1:12" ht="32.1" customHeight="1">
      <c r="A2" s="1297" t="s">
        <v>969</v>
      </c>
      <c r="B2" s="1298"/>
      <c r="C2" s="1298"/>
      <c r="D2" s="1298"/>
      <c r="E2" s="1298"/>
      <c r="F2" s="1298"/>
      <c r="G2" s="1298"/>
      <c r="H2" s="1298"/>
      <c r="I2" s="1298"/>
      <c r="J2" s="1298"/>
      <c r="K2" s="1298"/>
      <c r="L2" s="1299"/>
    </row>
    <row r="3" spans="1:12">
      <c r="A3" s="1300" t="s">
        <v>968</v>
      </c>
      <c r="B3" s="1301"/>
      <c r="C3" s="1301"/>
      <c r="D3" s="1301"/>
      <c r="E3" s="1301"/>
      <c r="F3" s="1301"/>
      <c r="G3" s="1301"/>
      <c r="H3" s="1301"/>
      <c r="I3" s="1301"/>
      <c r="J3" s="1301"/>
      <c r="K3" s="1301"/>
      <c r="L3" s="1302"/>
    </row>
    <row r="4" spans="1:12">
      <c r="A4" s="903"/>
      <c r="B4" s="1316" t="s">
        <v>157</v>
      </c>
      <c r="C4" s="1316"/>
      <c r="D4" s="1305" t="s">
        <v>990</v>
      </c>
      <c r="E4" s="1307"/>
      <c r="F4" s="1305" t="s">
        <v>991</v>
      </c>
      <c r="G4" s="1306"/>
      <c r="H4" s="1306"/>
      <c r="I4" s="1307"/>
      <c r="J4" s="1305" t="s">
        <v>992</v>
      </c>
      <c r="K4" s="1306"/>
      <c r="L4" s="1311"/>
    </row>
    <row r="5" spans="1:12">
      <c r="A5" s="903"/>
      <c r="B5" s="1317"/>
      <c r="C5" s="1317"/>
      <c r="D5" s="1308"/>
      <c r="E5" s="1310"/>
      <c r="F5" s="1308"/>
      <c r="G5" s="1309"/>
      <c r="H5" s="1309"/>
      <c r="I5" s="1310"/>
      <c r="J5" s="1308"/>
      <c r="K5" s="1309"/>
      <c r="L5" s="1312"/>
    </row>
    <row r="6" spans="1:12">
      <c r="A6" s="903"/>
      <c r="B6" s="904" t="s">
        <v>993</v>
      </c>
      <c r="C6" s="904" t="s">
        <v>993</v>
      </c>
      <c r="D6" s="906" t="s">
        <v>994</v>
      </c>
      <c r="E6" s="906" t="s">
        <v>994</v>
      </c>
      <c r="F6" s="1313" t="s">
        <v>995</v>
      </c>
      <c r="G6" s="1314"/>
      <c r="H6" s="1313" t="s">
        <v>996</v>
      </c>
      <c r="I6" s="1314"/>
      <c r="J6" s="908" t="s">
        <v>997</v>
      </c>
      <c r="K6" s="908" t="s">
        <v>998</v>
      </c>
      <c r="L6" s="913" t="s">
        <v>999</v>
      </c>
    </row>
    <row r="7" spans="1:12">
      <c r="A7" s="903"/>
      <c r="B7" s="905"/>
      <c r="C7" s="905" t="s">
        <v>1000</v>
      </c>
      <c r="D7" s="905"/>
      <c r="E7" s="905" t="s">
        <v>1000</v>
      </c>
      <c r="F7" s="906" t="s">
        <v>1001</v>
      </c>
      <c r="G7" s="906" t="s">
        <v>1001</v>
      </c>
      <c r="H7" s="906" t="s">
        <v>1001</v>
      </c>
      <c r="I7" s="906" t="s">
        <v>1001</v>
      </c>
      <c r="J7" s="909" t="s">
        <v>1002</v>
      </c>
      <c r="K7" s="909" t="s">
        <v>1002</v>
      </c>
      <c r="L7" s="914" t="s">
        <v>1002</v>
      </c>
    </row>
    <row r="8" spans="1:12">
      <c r="A8" s="903"/>
      <c r="B8" s="905"/>
      <c r="C8" s="905"/>
      <c r="D8" s="905"/>
      <c r="E8" s="905"/>
      <c r="F8" s="907"/>
      <c r="G8" s="905" t="s">
        <v>1000</v>
      </c>
      <c r="H8" s="907"/>
      <c r="I8" s="905" t="s">
        <v>1000</v>
      </c>
      <c r="J8" s="909" t="s">
        <v>1003</v>
      </c>
      <c r="K8" s="909" t="s">
        <v>1003</v>
      </c>
      <c r="L8" s="914" t="s">
        <v>1003</v>
      </c>
    </row>
    <row r="9" spans="1:12">
      <c r="A9" s="903"/>
      <c r="B9" s="905"/>
      <c r="C9" s="910"/>
      <c r="D9" s="905"/>
      <c r="E9" s="910"/>
      <c r="F9" s="907"/>
      <c r="G9" s="910"/>
      <c r="H9" s="907"/>
      <c r="I9" s="910"/>
      <c r="J9" s="911">
        <v>0.4</v>
      </c>
      <c r="K9" s="911">
        <v>0.35</v>
      </c>
      <c r="L9" s="915">
        <v>0.3</v>
      </c>
    </row>
    <row r="10" spans="1:12">
      <c r="A10" s="916" t="s">
        <v>1004</v>
      </c>
      <c r="B10" s="912">
        <v>0</v>
      </c>
      <c r="C10" s="912">
        <f t="shared" ref="C10:C73" si="0">B10*1.2881166</f>
        <v>0</v>
      </c>
      <c r="D10" s="912">
        <f t="shared" ref="D10:D16" si="1">B10*1.385</f>
        <v>0</v>
      </c>
      <c r="E10" s="912">
        <f>D10*1.2881166</f>
        <v>0</v>
      </c>
      <c r="F10" s="912">
        <f t="shared" ref="F10:F73" si="2">B10/4</f>
        <v>0</v>
      </c>
      <c r="G10" s="912">
        <f>F10*1.2881166</f>
        <v>0</v>
      </c>
      <c r="H10" s="912">
        <f t="shared" ref="H10:H73" si="3">B10/5</f>
        <v>0</v>
      </c>
      <c r="I10" s="912">
        <f t="shared" ref="I10:I15" si="4">H10*1.2881166</f>
        <v>0</v>
      </c>
      <c r="J10" s="912">
        <f t="shared" ref="J10:J68" si="5">B10*4.33*0.6</f>
        <v>0</v>
      </c>
      <c r="K10" s="912">
        <f t="shared" ref="K10:K68" si="6">B10*4.33*0.65</f>
        <v>0</v>
      </c>
      <c r="L10" s="917">
        <f t="shared" ref="L10:L68" si="7">B10*4.33*0.7</f>
        <v>0</v>
      </c>
    </row>
    <row r="11" spans="1:12">
      <c r="A11" s="916" t="s">
        <v>30</v>
      </c>
      <c r="B11" s="912">
        <v>1193.92</v>
      </c>
      <c r="C11" s="912">
        <f t="shared" si="0"/>
        <v>1537.908171072</v>
      </c>
      <c r="D11" s="912">
        <f t="shared" si="1"/>
        <v>1653.5792000000001</v>
      </c>
      <c r="E11" s="912">
        <f>D11*1.2881166</f>
        <v>2130.0028169347202</v>
      </c>
      <c r="F11" s="912">
        <f t="shared" si="2"/>
        <v>298.48</v>
      </c>
      <c r="G11" s="912">
        <f>F11*1.2881166</f>
        <v>384.47704276799999</v>
      </c>
      <c r="H11" s="912">
        <f t="shared" si="3"/>
        <v>238.78400000000002</v>
      </c>
      <c r="I11" s="912">
        <f t="shared" si="4"/>
        <v>307.58163421440003</v>
      </c>
      <c r="J11" s="912">
        <f t="shared" si="5"/>
        <v>3101.8041600000001</v>
      </c>
      <c r="K11" s="912">
        <f t="shared" si="6"/>
        <v>3360.28784</v>
      </c>
      <c r="L11" s="917">
        <f t="shared" si="7"/>
        <v>3618.7715199999998</v>
      </c>
    </row>
    <row r="12" spans="1:12">
      <c r="A12" s="916" t="s">
        <v>795</v>
      </c>
      <c r="B12" s="912">
        <v>1892.39</v>
      </c>
      <c r="C12" s="912">
        <f t="shared" si="0"/>
        <v>2437.6189726739999</v>
      </c>
      <c r="D12" s="912">
        <f t="shared" si="1"/>
        <v>2620.9601500000003</v>
      </c>
      <c r="E12" s="912">
        <f>D12*1.2881166</f>
        <v>3376.1022771534904</v>
      </c>
      <c r="F12" s="912">
        <f t="shared" si="2"/>
        <v>473.09750000000003</v>
      </c>
      <c r="G12" s="912">
        <f t="shared" ref="G12:G16" si="8">F12*1.2881166</f>
        <v>609.40474316849998</v>
      </c>
      <c r="H12" s="912">
        <f t="shared" si="3"/>
        <v>378.47800000000001</v>
      </c>
      <c r="I12" s="912">
        <f t="shared" si="4"/>
        <v>487.5237945348</v>
      </c>
      <c r="J12" s="912">
        <f t="shared" si="5"/>
        <v>4916.4292200000009</v>
      </c>
      <c r="K12" s="912">
        <f t="shared" si="6"/>
        <v>5326.131655000001</v>
      </c>
      <c r="L12" s="917">
        <f t="shared" si="7"/>
        <v>5735.8340900000003</v>
      </c>
    </row>
    <row r="13" spans="1:12">
      <c r="A13" s="916" t="s">
        <v>796</v>
      </c>
      <c r="B13" s="912">
        <v>1156.8499999999999</v>
      </c>
      <c r="C13" s="912">
        <f t="shared" si="0"/>
        <v>1490.1576887099998</v>
      </c>
      <c r="D13" s="912">
        <f t="shared" si="1"/>
        <v>1602.2372499999999</v>
      </c>
      <c r="E13" s="912">
        <f>D13*1.2881166</f>
        <v>2063.8683988633497</v>
      </c>
      <c r="F13" s="912">
        <f t="shared" si="2"/>
        <v>289.21249999999998</v>
      </c>
      <c r="G13" s="912">
        <f t="shared" si="8"/>
        <v>372.53942217749994</v>
      </c>
      <c r="H13" s="912">
        <f t="shared" si="3"/>
        <v>231.36999999999998</v>
      </c>
      <c r="I13" s="912">
        <f t="shared" si="4"/>
        <v>298.03153774199995</v>
      </c>
      <c r="J13" s="912">
        <f t="shared" si="5"/>
        <v>3005.4962999999998</v>
      </c>
      <c r="K13" s="912">
        <f t="shared" si="6"/>
        <v>3255.9543250000002</v>
      </c>
      <c r="L13" s="917">
        <f t="shared" si="7"/>
        <v>3506.4123499999996</v>
      </c>
    </row>
    <row r="14" spans="1:12">
      <c r="A14" s="916" t="s">
        <v>797</v>
      </c>
      <c r="B14" s="912">
        <v>1799.89</v>
      </c>
      <c r="C14" s="912">
        <f t="shared" si="0"/>
        <v>2318.4681871739999</v>
      </c>
      <c r="D14" s="912">
        <f t="shared" si="1"/>
        <v>2492.8476500000002</v>
      </c>
      <c r="E14" s="912">
        <f>D14*1.2881166</f>
        <v>3211.0784392359901</v>
      </c>
      <c r="F14" s="912">
        <f t="shared" si="2"/>
        <v>449.97250000000003</v>
      </c>
      <c r="G14" s="912">
        <f t="shared" si="8"/>
        <v>579.61704679349998</v>
      </c>
      <c r="H14" s="912">
        <f t="shared" si="3"/>
        <v>359.97800000000001</v>
      </c>
      <c r="I14" s="912">
        <f t="shared" si="4"/>
        <v>463.6936374348</v>
      </c>
      <c r="J14" s="912">
        <f t="shared" si="5"/>
        <v>4676.1142200000004</v>
      </c>
      <c r="K14" s="912">
        <f t="shared" si="6"/>
        <v>5065.7904050000006</v>
      </c>
      <c r="L14" s="917">
        <f t="shared" si="7"/>
        <v>5455.46659</v>
      </c>
    </row>
    <row r="15" spans="1:12">
      <c r="A15" s="916" t="s">
        <v>798</v>
      </c>
      <c r="B15" s="912">
        <v>1138.8699999999999</v>
      </c>
      <c r="C15" s="912">
        <f t="shared" si="0"/>
        <v>1466.9973522419998</v>
      </c>
      <c r="D15" s="912">
        <f t="shared" si="1"/>
        <v>1577.3349499999999</v>
      </c>
      <c r="E15" s="912">
        <f t="shared" ref="E15:E73" si="9">D15*1.2881166</f>
        <v>2031.7913328551699</v>
      </c>
      <c r="F15" s="912">
        <f t="shared" si="2"/>
        <v>284.71749999999997</v>
      </c>
      <c r="G15" s="912">
        <f t="shared" si="8"/>
        <v>366.74933806049995</v>
      </c>
      <c r="H15" s="912">
        <f t="shared" si="3"/>
        <v>227.77399999999997</v>
      </c>
      <c r="I15" s="912">
        <f t="shared" si="4"/>
        <v>293.39947044839994</v>
      </c>
      <c r="J15" s="912">
        <f t="shared" si="5"/>
        <v>2958.7842599999999</v>
      </c>
      <c r="K15" s="912">
        <f t="shared" si="6"/>
        <v>3205.3496150000001</v>
      </c>
      <c r="L15" s="917">
        <f t="shared" si="7"/>
        <v>3451.9149699999998</v>
      </c>
    </row>
    <row r="16" spans="1:12">
      <c r="A16" s="916" t="s">
        <v>799</v>
      </c>
      <c r="B16" s="912">
        <v>1061.3800000000001</v>
      </c>
      <c r="C16" s="912">
        <f t="shared" si="0"/>
        <v>1367.1811969080002</v>
      </c>
      <c r="D16" s="912">
        <f t="shared" si="1"/>
        <v>1470.0113000000001</v>
      </c>
      <c r="E16" s="912">
        <f t="shared" si="9"/>
        <v>1893.54595771758</v>
      </c>
      <c r="F16" s="912">
        <f t="shared" si="2"/>
        <v>265.34500000000003</v>
      </c>
      <c r="G16" s="912">
        <f t="shared" si="8"/>
        <v>341.79529922700004</v>
      </c>
      <c r="H16" s="912">
        <f t="shared" si="3"/>
        <v>212.27600000000001</v>
      </c>
      <c r="I16" s="912">
        <f>H16*1.2881166</f>
        <v>273.43623938159999</v>
      </c>
      <c r="J16" s="912">
        <f t="shared" si="5"/>
        <v>2757.46524</v>
      </c>
      <c r="K16" s="912">
        <f t="shared" si="6"/>
        <v>2987.2540100000006</v>
      </c>
      <c r="L16" s="917">
        <f t="shared" si="7"/>
        <v>3217.0427800000002</v>
      </c>
    </row>
    <row r="17" spans="1:12">
      <c r="A17" s="916" t="s">
        <v>800</v>
      </c>
      <c r="B17" s="912">
        <v>963.5</v>
      </c>
      <c r="C17" s="912">
        <f t="shared" si="0"/>
        <v>1241.1003441</v>
      </c>
      <c r="D17" s="912">
        <f>B17*1.4375</f>
        <v>1385.03125</v>
      </c>
      <c r="E17" s="912">
        <f t="shared" si="9"/>
        <v>1784.08174464375</v>
      </c>
      <c r="F17" s="912">
        <f t="shared" si="2"/>
        <v>240.875</v>
      </c>
      <c r="G17" s="912">
        <f>F17*1.2881166</f>
        <v>310.27508602500001</v>
      </c>
      <c r="H17" s="912">
        <f t="shared" si="3"/>
        <v>192.7</v>
      </c>
      <c r="I17" s="912">
        <f>H17*1.2881166</f>
        <v>248.22006881999997</v>
      </c>
      <c r="J17" s="912">
        <f t="shared" si="5"/>
        <v>2503.1729999999998</v>
      </c>
      <c r="K17" s="912">
        <f t="shared" si="6"/>
        <v>2711.7707500000001</v>
      </c>
      <c r="L17" s="917">
        <f t="shared" si="7"/>
        <v>2920.3684999999996</v>
      </c>
    </row>
    <row r="18" spans="1:12">
      <c r="A18" s="916" t="s">
        <v>989</v>
      </c>
      <c r="B18" s="912">
        <v>857.92</v>
      </c>
      <c r="C18" s="912">
        <f t="shared" si="0"/>
        <v>1105.1009934719998</v>
      </c>
      <c r="D18" s="912">
        <f t="shared" ref="D18:D73" si="10">B18*1.385</f>
        <v>1188.2192</v>
      </c>
      <c r="E18" s="912">
        <f t="shared" si="9"/>
        <v>1530.56487595872</v>
      </c>
      <c r="F18" s="912">
        <f t="shared" si="2"/>
        <v>214.48</v>
      </c>
      <c r="G18" s="912">
        <f>F18*1.2881166</f>
        <v>276.27524836799995</v>
      </c>
      <c r="H18" s="912">
        <f t="shared" si="3"/>
        <v>171.584</v>
      </c>
      <c r="I18" s="912">
        <f>H18*1.2881166</f>
        <v>221.02019869439999</v>
      </c>
      <c r="J18" s="912">
        <f t="shared" si="5"/>
        <v>2228.8761599999998</v>
      </c>
      <c r="K18" s="912">
        <f t="shared" si="6"/>
        <v>2414.6158399999999</v>
      </c>
      <c r="L18" s="917">
        <f t="shared" si="7"/>
        <v>2600.3555199999996</v>
      </c>
    </row>
    <row r="19" spans="1:12">
      <c r="A19" s="916" t="s">
        <v>801</v>
      </c>
      <c r="B19" s="912">
        <v>1040.04</v>
      </c>
      <c r="C19" s="912">
        <f t="shared" si="0"/>
        <v>1339.6927886639999</v>
      </c>
      <c r="D19" s="912">
        <f t="shared" si="10"/>
        <v>1440.4554000000001</v>
      </c>
      <c r="E19" s="912">
        <f t="shared" si="9"/>
        <v>1855.4745122996401</v>
      </c>
      <c r="F19" s="912">
        <f t="shared" si="2"/>
        <v>260.01</v>
      </c>
      <c r="G19" s="912">
        <f>F19*1.2881166</f>
        <v>334.92319716599997</v>
      </c>
      <c r="H19" s="912">
        <f t="shared" si="3"/>
        <v>208.00799999999998</v>
      </c>
      <c r="I19" s="912">
        <f>H19*1.2881166</f>
        <v>267.93855773279995</v>
      </c>
      <c r="J19" s="912">
        <f t="shared" si="5"/>
        <v>2702.0239200000001</v>
      </c>
      <c r="K19" s="912">
        <f t="shared" si="6"/>
        <v>2927.1925799999999</v>
      </c>
      <c r="L19" s="917">
        <f t="shared" si="7"/>
        <v>3152.3612399999997</v>
      </c>
    </row>
    <row r="20" spans="1:12">
      <c r="A20" s="916" t="s">
        <v>988</v>
      </c>
      <c r="B20" s="912">
        <v>0</v>
      </c>
      <c r="C20" s="912">
        <f t="shared" si="0"/>
        <v>0</v>
      </c>
      <c r="D20" s="912">
        <f t="shared" si="10"/>
        <v>0</v>
      </c>
      <c r="E20" s="912">
        <f t="shared" si="9"/>
        <v>0</v>
      </c>
      <c r="F20" s="912">
        <f t="shared" si="2"/>
        <v>0</v>
      </c>
      <c r="G20" s="912">
        <f>F20*1.2881166</f>
        <v>0</v>
      </c>
      <c r="H20" s="912">
        <f t="shared" si="3"/>
        <v>0</v>
      </c>
      <c r="I20" s="912">
        <f>H20*1.2881166</f>
        <v>0</v>
      </c>
      <c r="J20" s="912">
        <f t="shared" si="5"/>
        <v>0</v>
      </c>
      <c r="K20" s="912">
        <f t="shared" si="6"/>
        <v>0</v>
      </c>
      <c r="L20" s="917">
        <f t="shared" si="7"/>
        <v>0</v>
      </c>
    </row>
    <row r="21" spans="1:12">
      <c r="A21" s="916" t="s">
        <v>48</v>
      </c>
      <c r="B21" s="912">
        <v>1108.55</v>
      </c>
      <c r="C21" s="912">
        <f t="shared" si="0"/>
        <v>1427.9416569299999</v>
      </c>
      <c r="D21" s="912">
        <f t="shared" si="10"/>
        <v>1535.34175</v>
      </c>
      <c r="E21" s="912">
        <f t="shared" si="9"/>
        <v>1977.69919484805</v>
      </c>
      <c r="F21" s="912">
        <f t="shared" si="2"/>
        <v>277.13749999999999</v>
      </c>
      <c r="G21" s="912">
        <f t="shared" ref="G21:G68" si="11">F21*1.2881166</f>
        <v>356.98541423249998</v>
      </c>
      <c r="H21" s="912">
        <f t="shared" si="3"/>
        <v>221.70999999999998</v>
      </c>
      <c r="I21" s="912">
        <f t="shared" ref="I21:I73" si="12">H21*1.2881166</f>
        <v>285.58833138599994</v>
      </c>
      <c r="J21" s="912">
        <f t="shared" si="5"/>
        <v>2880.0128999999997</v>
      </c>
      <c r="K21" s="912">
        <f t="shared" si="6"/>
        <v>3120.0139749999998</v>
      </c>
      <c r="L21" s="917">
        <f t="shared" si="7"/>
        <v>3360.0150499999995</v>
      </c>
    </row>
    <row r="22" spans="1:12">
      <c r="A22" s="916" t="s">
        <v>27</v>
      </c>
      <c r="B22" s="912">
        <v>671.34</v>
      </c>
      <c r="C22" s="912">
        <f t="shared" si="0"/>
        <v>864.764198244</v>
      </c>
      <c r="D22" s="912">
        <f t="shared" si="10"/>
        <v>929.80590000000007</v>
      </c>
      <c r="E22" s="912">
        <f t="shared" si="9"/>
        <v>1197.6984145679401</v>
      </c>
      <c r="F22" s="912">
        <f t="shared" si="2"/>
        <v>167.83500000000001</v>
      </c>
      <c r="G22" s="912">
        <f t="shared" si="11"/>
        <v>216.191049561</v>
      </c>
      <c r="H22" s="912">
        <f t="shared" si="3"/>
        <v>134.268</v>
      </c>
      <c r="I22" s="912">
        <f t="shared" si="12"/>
        <v>172.95283964879999</v>
      </c>
      <c r="J22" s="912">
        <f t="shared" si="5"/>
        <v>1744.14132</v>
      </c>
      <c r="K22" s="912">
        <f t="shared" si="6"/>
        <v>1889.4864300000002</v>
      </c>
      <c r="L22" s="917">
        <f t="shared" si="7"/>
        <v>2034.8315399999999</v>
      </c>
    </row>
    <row r="23" spans="1:12">
      <c r="A23" s="916" t="s">
        <v>802</v>
      </c>
      <c r="B23" s="912">
        <v>865.59</v>
      </c>
      <c r="C23" s="912">
        <f t="shared" si="0"/>
        <v>1114.9808477940001</v>
      </c>
      <c r="D23" s="912">
        <f t="shared" si="10"/>
        <v>1198.8421499999999</v>
      </c>
      <c r="E23" s="912">
        <f t="shared" si="9"/>
        <v>1544.2484741946898</v>
      </c>
      <c r="F23" s="912">
        <f t="shared" si="2"/>
        <v>216.39750000000001</v>
      </c>
      <c r="G23" s="912">
        <f t="shared" si="11"/>
        <v>278.74521194850001</v>
      </c>
      <c r="H23" s="912">
        <f t="shared" si="3"/>
        <v>173.11799999999999</v>
      </c>
      <c r="I23" s="912">
        <f t="shared" si="12"/>
        <v>222.99616955879998</v>
      </c>
      <c r="J23" s="912">
        <f t="shared" si="5"/>
        <v>2248.8028200000003</v>
      </c>
      <c r="K23" s="912">
        <f t="shared" si="6"/>
        <v>2436.2030550000004</v>
      </c>
      <c r="L23" s="917">
        <f t="shared" si="7"/>
        <v>2623.60329</v>
      </c>
    </row>
    <row r="24" spans="1:12">
      <c r="A24" s="916" t="s">
        <v>159</v>
      </c>
      <c r="B24" s="912">
        <v>1874.7</v>
      </c>
      <c r="C24" s="912">
        <f t="shared" si="0"/>
        <v>2414.8321900199999</v>
      </c>
      <c r="D24" s="912">
        <f t="shared" si="10"/>
        <v>2596.4594999999999</v>
      </c>
      <c r="E24" s="912">
        <f t="shared" si="9"/>
        <v>3344.5425831776997</v>
      </c>
      <c r="F24" s="912">
        <f t="shared" si="2"/>
        <v>468.67500000000001</v>
      </c>
      <c r="G24" s="912">
        <f t="shared" si="11"/>
        <v>603.70804750499997</v>
      </c>
      <c r="H24" s="912">
        <f t="shared" si="3"/>
        <v>374.94</v>
      </c>
      <c r="I24" s="912">
        <f t="shared" si="12"/>
        <v>482.966438004</v>
      </c>
      <c r="J24" s="912">
        <f t="shared" si="5"/>
        <v>4870.4705999999996</v>
      </c>
      <c r="K24" s="912">
        <f t="shared" si="6"/>
        <v>5276.3431500000006</v>
      </c>
      <c r="L24" s="917">
        <f t="shared" si="7"/>
        <v>5682.2156999999997</v>
      </c>
    </row>
    <row r="25" spans="1:12">
      <c r="A25" s="916" t="s">
        <v>803</v>
      </c>
      <c r="B25" s="912">
        <v>2639.54</v>
      </c>
      <c r="C25" s="912">
        <f t="shared" si="0"/>
        <v>3400.0352903639996</v>
      </c>
      <c r="D25" s="912">
        <f t="shared" si="10"/>
        <v>3655.7629000000002</v>
      </c>
      <c r="E25" s="912">
        <f t="shared" si="9"/>
        <v>4709.0488771541404</v>
      </c>
      <c r="F25" s="912">
        <f t="shared" si="2"/>
        <v>659.88499999999999</v>
      </c>
      <c r="G25" s="912">
        <f t="shared" si="11"/>
        <v>850.0088225909999</v>
      </c>
      <c r="H25" s="912">
        <f t="shared" si="3"/>
        <v>527.90800000000002</v>
      </c>
      <c r="I25" s="912">
        <f t="shared" si="12"/>
        <v>680.00705807279996</v>
      </c>
      <c r="J25" s="912">
        <f t="shared" si="5"/>
        <v>6857.5249199999989</v>
      </c>
      <c r="K25" s="912">
        <f t="shared" si="6"/>
        <v>7428.9853299999995</v>
      </c>
      <c r="L25" s="917">
        <f t="shared" si="7"/>
        <v>8000.4457399999992</v>
      </c>
    </row>
    <row r="26" spans="1:12">
      <c r="A26" s="916" t="s">
        <v>804</v>
      </c>
      <c r="B26" s="912">
        <v>1924.94</v>
      </c>
      <c r="C26" s="912">
        <f t="shared" si="0"/>
        <v>2479.547168004</v>
      </c>
      <c r="D26" s="912">
        <f t="shared" si="10"/>
        <v>2666.0419000000002</v>
      </c>
      <c r="E26" s="912">
        <f t="shared" si="9"/>
        <v>3434.1728276855401</v>
      </c>
      <c r="F26" s="912">
        <f t="shared" si="2"/>
        <v>481.23500000000001</v>
      </c>
      <c r="G26" s="912">
        <f t="shared" si="11"/>
        <v>619.886792001</v>
      </c>
      <c r="H26" s="912">
        <f t="shared" si="3"/>
        <v>384.988</v>
      </c>
      <c r="I26" s="912">
        <f t="shared" si="12"/>
        <v>495.90943360079996</v>
      </c>
      <c r="J26" s="912">
        <f t="shared" si="5"/>
        <v>5000.9941200000003</v>
      </c>
      <c r="K26" s="912">
        <f t="shared" si="6"/>
        <v>5417.7436299999999</v>
      </c>
      <c r="L26" s="917">
        <f t="shared" si="7"/>
        <v>5834.4931399999996</v>
      </c>
    </row>
    <row r="27" spans="1:12">
      <c r="A27" s="916" t="s">
        <v>805</v>
      </c>
      <c r="B27" s="912">
        <v>1454.44</v>
      </c>
      <c r="C27" s="912">
        <f t="shared" si="0"/>
        <v>1873.4883077039999</v>
      </c>
      <c r="D27" s="912">
        <f t="shared" si="10"/>
        <v>2014.3994</v>
      </c>
      <c r="E27" s="912">
        <f t="shared" si="9"/>
        <v>2594.7813061700399</v>
      </c>
      <c r="F27" s="912">
        <f t="shared" si="2"/>
        <v>363.61</v>
      </c>
      <c r="G27" s="912">
        <f>F27*1.2881166</f>
        <v>468.37207692599998</v>
      </c>
      <c r="H27" s="912">
        <f t="shared" si="3"/>
        <v>290.88800000000003</v>
      </c>
      <c r="I27" s="912">
        <f>H27*1.2881166</f>
        <v>374.69766154080003</v>
      </c>
      <c r="J27" s="912">
        <f>B27*4.33*0.6</f>
        <v>3778.6351200000004</v>
      </c>
      <c r="K27" s="912">
        <f>B27*4.33*0.65</f>
        <v>4093.5213800000006</v>
      </c>
      <c r="L27" s="917">
        <f>B27*4.33*0.7</f>
        <v>4408.4076400000004</v>
      </c>
    </row>
    <row r="28" spans="1:12">
      <c r="A28" s="916" t="s">
        <v>806</v>
      </c>
      <c r="B28" s="912">
        <v>1087.21</v>
      </c>
      <c r="C28" s="912">
        <f t="shared" si="0"/>
        <v>1400.4532486860001</v>
      </c>
      <c r="D28" s="912">
        <f t="shared" si="10"/>
        <v>1505.78585</v>
      </c>
      <c r="E28" s="912">
        <f t="shared" si="9"/>
        <v>1939.6277494301098</v>
      </c>
      <c r="F28" s="912">
        <f t="shared" si="2"/>
        <v>271.80250000000001</v>
      </c>
      <c r="G28" s="912">
        <f>F28*1.2881166</f>
        <v>350.11331217150001</v>
      </c>
      <c r="H28" s="912">
        <f t="shared" si="3"/>
        <v>217.44200000000001</v>
      </c>
      <c r="I28" s="912">
        <f>H28*1.2881166</f>
        <v>280.09064973720001</v>
      </c>
      <c r="J28" s="912">
        <f>B28*4.33*0.6</f>
        <v>2824.5715800000003</v>
      </c>
      <c r="K28" s="912">
        <f>B28*4.33*0.65</f>
        <v>3059.9525450000001</v>
      </c>
      <c r="L28" s="917">
        <f>B28*4.33*0.7</f>
        <v>3295.3335099999999</v>
      </c>
    </row>
    <row r="29" spans="1:12">
      <c r="A29" s="916" t="s">
        <v>807</v>
      </c>
      <c r="B29" s="912">
        <v>1061.3800000000001</v>
      </c>
      <c r="C29" s="912">
        <f t="shared" si="0"/>
        <v>1367.1811969080002</v>
      </c>
      <c r="D29" s="912">
        <f t="shared" si="10"/>
        <v>1470.0113000000001</v>
      </c>
      <c r="E29" s="912">
        <f t="shared" si="9"/>
        <v>1893.54595771758</v>
      </c>
      <c r="F29" s="912">
        <f t="shared" si="2"/>
        <v>265.34500000000003</v>
      </c>
      <c r="G29" s="912">
        <f t="shared" si="11"/>
        <v>341.79529922700004</v>
      </c>
      <c r="H29" s="912">
        <f t="shared" si="3"/>
        <v>212.27600000000001</v>
      </c>
      <c r="I29" s="912">
        <f t="shared" si="12"/>
        <v>273.43623938159999</v>
      </c>
      <c r="J29" s="912">
        <f t="shared" si="5"/>
        <v>2757.46524</v>
      </c>
      <c r="K29" s="912">
        <f t="shared" si="6"/>
        <v>2987.2540100000006</v>
      </c>
      <c r="L29" s="917">
        <f t="shared" si="7"/>
        <v>3217.0427800000002</v>
      </c>
    </row>
    <row r="30" spans="1:12">
      <c r="A30" s="916" t="s">
        <v>808</v>
      </c>
      <c r="B30" s="912">
        <v>808.18</v>
      </c>
      <c r="C30" s="912">
        <f t="shared" si="0"/>
        <v>1041.030073788</v>
      </c>
      <c r="D30" s="912">
        <f t="shared" si="10"/>
        <v>1119.3292999999999</v>
      </c>
      <c r="E30" s="912">
        <f t="shared" si="9"/>
        <v>1441.8266521963799</v>
      </c>
      <c r="F30" s="912">
        <f t="shared" si="2"/>
        <v>202.04499999999999</v>
      </c>
      <c r="G30" s="912">
        <f t="shared" si="11"/>
        <v>260.257518447</v>
      </c>
      <c r="H30" s="912">
        <f t="shared" si="3"/>
        <v>161.636</v>
      </c>
      <c r="I30" s="912">
        <f t="shared" si="12"/>
        <v>208.20601475759997</v>
      </c>
      <c r="J30" s="912">
        <f t="shared" si="5"/>
        <v>2099.6516399999996</v>
      </c>
      <c r="K30" s="912">
        <f t="shared" si="6"/>
        <v>2274.6226099999999</v>
      </c>
      <c r="L30" s="917">
        <f t="shared" si="7"/>
        <v>2449.5935799999997</v>
      </c>
    </row>
    <row r="31" spans="1:12">
      <c r="A31" s="916" t="s">
        <v>809</v>
      </c>
      <c r="B31" s="912">
        <v>1087.21</v>
      </c>
      <c r="C31" s="912">
        <f t="shared" si="0"/>
        <v>1400.4532486860001</v>
      </c>
      <c r="D31" s="912">
        <f t="shared" si="10"/>
        <v>1505.78585</v>
      </c>
      <c r="E31" s="912">
        <f t="shared" si="9"/>
        <v>1939.6277494301098</v>
      </c>
      <c r="F31" s="912">
        <f t="shared" si="2"/>
        <v>271.80250000000001</v>
      </c>
      <c r="G31" s="912">
        <f t="shared" si="11"/>
        <v>350.11331217150001</v>
      </c>
      <c r="H31" s="912">
        <f t="shared" si="3"/>
        <v>217.44200000000001</v>
      </c>
      <c r="I31" s="912">
        <f t="shared" si="12"/>
        <v>280.09064973720001</v>
      </c>
      <c r="J31" s="912">
        <f t="shared" si="5"/>
        <v>2824.5715800000003</v>
      </c>
      <c r="K31" s="912">
        <f t="shared" si="6"/>
        <v>3059.9525450000001</v>
      </c>
      <c r="L31" s="917">
        <f t="shared" si="7"/>
        <v>3295.3335099999999</v>
      </c>
    </row>
    <row r="32" spans="1:12">
      <c r="A32" s="916" t="s">
        <v>160</v>
      </c>
      <c r="B32" s="912">
        <v>981.13</v>
      </c>
      <c r="C32" s="912">
        <f t="shared" si="0"/>
        <v>1263.809839758</v>
      </c>
      <c r="D32" s="912">
        <f t="shared" si="10"/>
        <v>1358.8650500000001</v>
      </c>
      <c r="E32" s="912">
        <f t="shared" si="9"/>
        <v>1750.3766280648301</v>
      </c>
      <c r="F32" s="912">
        <f t="shared" si="2"/>
        <v>245.2825</v>
      </c>
      <c r="G32" s="912">
        <f t="shared" si="11"/>
        <v>315.95245993949999</v>
      </c>
      <c r="H32" s="912">
        <f t="shared" si="3"/>
        <v>196.226</v>
      </c>
      <c r="I32" s="912">
        <f t="shared" si="12"/>
        <v>252.76196795159998</v>
      </c>
      <c r="J32" s="912">
        <f t="shared" si="5"/>
        <v>2548.9757400000003</v>
      </c>
      <c r="K32" s="912">
        <f t="shared" si="6"/>
        <v>2761.3903850000002</v>
      </c>
      <c r="L32" s="917">
        <f t="shared" si="7"/>
        <v>2973.80503</v>
      </c>
    </row>
    <row r="33" spans="1:12">
      <c r="A33" s="916" t="s">
        <v>161</v>
      </c>
      <c r="B33" s="912">
        <v>788.97</v>
      </c>
      <c r="C33" s="912">
        <f t="shared" si="0"/>
        <v>1016.285353902</v>
      </c>
      <c r="D33" s="912">
        <f t="shared" si="10"/>
        <v>1092.72345</v>
      </c>
      <c r="E33" s="912">
        <f t="shared" si="9"/>
        <v>1407.5552151542699</v>
      </c>
      <c r="F33" s="912">
        <f t="shared" si="2"/>
        <v>197.24250000000001</v>
      </c>
      <c r="G33" s="912">
        <f t="shared" si="11"/>
        <v>254.0713384755</v>
      </c>
      <c r="H33" s="912">
        <f t="shared" si="3"/>
        <v>157.79400000000001</v>
      </c>
      <c r="I33" s="912">
        <f t="shared" si="12"/>
        <v>203.2570707804</v>
      </c>
      <c r="J33" s="912">
        <f t="shared" si="5"/>
        <v>2049.74406</v>
      </c>
      <c r="K33" s="912">
        <f t="shared" si="6"/>
        <v>2220.5560650000002</v>
      </c>
      <c r="L33" s="917">
        <f t="shared" si="7"/>
        <v>2391.36807</v>
      </c>
    </row>
    <row r="34" spans="1:12">
      <c r="A34" s="916" t="s">
        <v>162</v>
      </c>
      <c r="B34" s="912">
        <v>947.3</v>
      </c>
      <c r="C34" s="912">
        <f t="shared" si="0"/>
        <v>1220.2328551799999</v>
      </c>
      <c r="D34" s="912">
        <f t="shared" si="10"/>
        <v>1312.0104999999999</v>
      </c>
      <c r="E34" s="912">
        <f t="shared" si="9"/>
        <v>1690.0225044242998</v>
      </c>
      <c r="F34" s="912">
        <f t="shared" si="2"/>
        <v>236.82499999999999</v>
      </c>
      <c r="G34" s="912">
        <f t="shared" si="11"/>
        <v>305.05821379499997</v>
      </c>
      <c r="H34" s="912">
        <f t="shared" si="3"/>
        <v>189.45999999999998</v>
      </c>
      <c r="I34" s="912">
        <f t="shared" si="12"/>
        <v>244.04657103599996</v>
      </c>
      <c r="J34" s="912">
        <f t="shared" si="5"/>
        <v>2461.0853999999999</v>
      </c>
      <c r="K34" s="912">
        <f t="shared" si="6"/>
        <v>2666.1758500000001</v>
      </c>
      <c r="L34" s="917">
        <f t="shared" si="7"/>
        <v>2871.2662999999998</v>
      </c>
    </row>
    <row r="35" spans="1:12">
      <c r="A35" s="916" t="s">
        <v>163</v>
      </c>
      <c r="B35" s="912">
        <v>947.3</v>
      </c>
      <c r="C35" s="912">
        <f t="shared" si="0"/>
        <v>1220.2328551799999</v>
      </c>
      <c r="D35" s="912">
        <f t="shared" si="10"/>
        <v>1312.0104999999999</v>
      </c>
      <c r="E35" s="912">
        <f t="shared" si="9"/>
        <v>1690.0225044242998</v>
      </c>
      <c r="F35" s="912">
        <f t="shared" si="2"/>
        <v>236.82499999999999</v>
      </c>
      <c r="G35" s="912">
        <f t="shared" si="11"/>
        <v>305.05821379499997</v>
      </c>
      <c r="H35" s="912">
        <f t="shared" si="3"/>
        <v>189.45999999999998</v>
      </c>
      <c r="I35" s="912">
        <f t="shared" si="12"/>
        <v>244.04657103599996</v>
      </c>
      <c r="J35" s="912">
        <f t="shared" si="5"/>
        <v>2461.0853999999999</v>
      </c>
      <c r="K35" s="912">
        <f t="shared" si="6"/>
        <v>2666.1758500000001</v>
      </c>
      <c r="L35" s="917">
        <f t="shared" si="7"/>
        <v>2871.2662999999998</v>
      </c>
    </row>
    <row r="36" spans="1:12">
      <c r="A36" s="916" t="s">
        <v>34</v>
      </c>
      <c r="B36" s="912">
        <v>663.11</v>
      </c>
      <c r="C36" s="912">
        <f t="shared" si="0"/>
        <v>854.16299862599999</v>
      </c>
      <c r="D36" s="912">
        <f t="shared" si="10"/>
        <v>918.40735000000006</v>
      </c>
      <c r="E36" s="912">
        <f t="shared" si="9"/>
        <v>1183.01575309701</v>
      </c>
      <c r="F36" s="912">
        <f t="shared" si="2"/>
        <v>165.7775</v>
      </c>
      <c r="G36" s="912">
        <f t="shared" si="11"/>
        <v>213.5407496565</v>
      </c>
      <c r="H36" s="912">
        <f t="shared" si="3"/>
        <v>132.62200000000001</v>
      </c>
      <c r="I36" s="912">
        <f t="shared" si="12"/>
        <v>170.8325997252</v>
      </c>
      <c r="J36" s="912">
        <f t="shared" si="5"/>
        <v>1722.7597800000001</v>
      </c>
      <c r="K36" s="912">
        <f t="shared" si="6"/>
        <v>1866.3230950000002</v>
      </c>
      <c r="L36" s="917">
        <f t="shared" si="7"/>
        <v>2009.8864100000001</v>
      </c>
    </row>
    <row r="37" spans="1:12">
      <c r="A37" s="916" t="s">
        <v>810</v>
      </c>
      <c r="B37" s="912">
        <v>1156.8499999999999</v>
      </c>
      <c r="C37" s="912">
        <f t="shared" si="0"/>
        <v>1490.1576887099998</v>
      </c>
      <c r="D37" s="912">
        <f t="shared" si="10"/>
        <v>1602.2372499999999</v>
      </c>
      <c r="E37" s="912">
        <f t="shared" si="9"/>
        <v>2063.8683988633497</v>
      </c>
      <c r="F37" s="912">
        <f t="shared" si="2"/>
        <v>289.21249999999998</v>
      </c>
      <c r="G37" s="912">
        <f t="shared" si="11"/>
        <v>372.53942217749994</v>
      </c>
      <c r="H37" s="912">
        <f t="shared" si="3"/>
        <v>231.36999999999998</v>
      </c>
      <c r="I37" s="912">
        <f t="shared" si="12"/>
        <v>298.03153774199995</v>
      </c>
      <c r="J37" s="912">
        <f t="shared" si="5"/>
        <v>3005.4962999999998</v>
      </c>
      <c r="K37" s="912">
        <f t="shared" si="6"/>
        <v>3255.9543250000002</v>
      </c>
      <c r="L37" s="917">
        <f t="shared" si="7"/>
        <v>3506.4123499999996</v>
      </c>
    </row>
    <row r="38" spans="1:12">
      <c r="A38" s="916" t="s">
        <v>164</v>
      </c>
      <c r="B38" s="912">
        <v>755.09</v>
      </c>
      <c r="C38" s="912">
        <f t="shared" si="0"/>
        <v>972.64396349399999</v>
      </c>
      <c r="D38" s="912">
        <f t="shared" si="10"/>
        <v>1045.7996500000002</v>
      </c>
      <c r="E38" s="912">
        <f t="shared" si="9"/>
        <v>1347.1118894391902</v>
      </c>
      <c r="F38" s="912">
        <f t="shared" si="2"/>
        <v>188.77250000000001</v>
      </c>
      <c r="G38" s="912">
        <f t="shared" si="11"/>
        <v>243.1609908735</v>
      </c>
      <c r="H38" s="912">
        <f t="shared" si="3"/>
        <v>151.018</v>
      </c>
      <c r="I38" s="912">
        <f t="shared" si="12"/>
        <v>194.5287926988</v>
      </c>
      <c r="J38" s="912">
        <f t="shared" si="5"/>
        <v>1961.7238200000002</v>
      </c>
      <c r="K38" s="912">
        <f t="shared" si="6"/>
        <v>2125.2008050000004</v>
      </c>
      <c r="L38" s="917">
        <f t="shared" si="7"/>
        <v>2288.6777900000002</v>
      </c>
    </row>
    <row r="39" spans="1:12">
      <c r="A39" s="916" t="s">
        <v>37</v>
      </c>
      <c r="B39" s="912">
        <v>867.64</v>
      </c>
      <c r="C39" s="912">
        <f t="shared" si="0"/>
        <v>1117.6214868239999</v>
      </c>
      <c r="D39" s="912">
        <f t="shared" si="10"/>
        <v>1201.6813999999999</v>
      </c>
      <c r="E39" s="912">
        <f t="shared" si="9"/>
        <v>1547.9057592512399</v>
      </c>
      <c r="F39" s="912">
        <f t="shared" si="2"/>
        <v>216.91</v>
      </c>
      <c r="G39" s="912">
        <f>F39*1.2881166</f>
        <v>279.40537170599998</v>
      </c>
      <c r="H39" s="912">
        <f t="shared" si="3"/>
        <v>173.52799999999999</v>
      </c>
      <c r="I39" s="912">
        <f>H39*1.2881166</f>
        <v>223.52429736479999</v>
      </c>
      <c r="J39" s="912">
        <f>B39*4.33*0.6</f>
        <v>2254.1287199999997</v>
      </c>
      <c r="K39" s="912">
        <f>B39*4.33*0.65</f>
        <v>2441.9727800000001</v>
      </c>
      <c r="L39" s="917">
        <f>B39*4.33*0.7</f>
        <v>2629.8168399999995</v>
      </c>
    </row>
    <row r="40" spans="1:12">
      <c r="A40" s="916" t="s">
        <v>38</v>
      </c>
      <c r="B40" s="912">
        <v>1156.8499999999999</v>
      </c>
      <c r="C40" s="912">
        <f t="shared" si="0"/>
        <v>1490.1576887099998</v>
      </c>
      <c r="D40" s="912">
        <f t="shared" si="10"/>
        <v>1602.2372499999999</v>
      </c>
      <c r="E40" s="912">
        <f t="shared" si="9"/>
        <v>2063.8683988633497</v>
      </c>
      <c r="F40" s="912">
        <f t="shared" si="2"/>
        <v>289.21249999999998</v>
      </c>
      <c r="G40" s="912">
        <f>F40*1.2881166</f>
        <v>372.53942217749994</v>
      </c>
      <c r="H40" s="912">
        <f t="shared" si="3"/>
        <v>231.36999999999998</v>
      </c>
      <c r="I40" s="912">
        <f>H40*1.2881166</f>
        <v>298.03153774199995</v>
      </c>
      <c r="J40" s="912">
        <f>B40*4.33*0.6</f>
        <v>3005.4962999999998</v>
      </c>
      <c r="K40" s="912">
        <f>B40*4.33*0.65</f>
        <v>3255.9543250000002</v>
      </c>
      <c r="L40" s="917">
        <f>B40*4.33*0.7</f>
        <v>3506.4123499999996</v>
      </c>
    </row>
    <row r="41" spans="1:12">
      <c r="A41" s="916" t="s">
        <v>165</v>
      </c>
      <c r="B41" s="912">
        <v>1014.83</v>
      </c>
      <c r="C41" s="912">
        <f t="shared" si="0"/>
        <v>1307.2193691780001</v>
      </c>
      <c r="D41" s="912">
        <f t="shared" si="10"/>
        <v>1405.53955</v>
      </c>
      <c r="E41" s="912">
        <f t="shared" si="9"/>
        <v>1810.4988263115299</v>
      </c>
      <c r="F41" s="912">
        <f t="shared" si="2"/>
        <v>253.70750000000001</v>
      </c>
      <c r="G41" s="912">
        <f t="shared" si="11"/>
        <v>326.80484229450002</v>
      </c>
      <c r="H41" s="912">
        <f t="shared" si="3"/>
        <v>202.96600000000001</v>
      </c>
      <c r="I41" s="912">
        <f t="shared" si="12"/>
        <v>261.44387383560002</v>
      </c>
      <c r="J41" s="912">
        <f t="shared" si="5"/>
        <v>2636.5283400000003</v>
      </c>
      <c r="K41" s="912">
        <f t="shared" si="6"/>
        <v>2856.2390350000005</v>
      </c>
      <c r="L41" s="917">
        <f t="shared" si="7"/>
        <v>3075.9497300000003</v>
      </c>
    </row>
    <row r="42" spans="1:12">
      <c r="A42" s="916" t="s">
        <v>166</v>
      </c>
      <c r="B42" s="912">
        <v>940.21</v>
      </c>
      <c r="C42" s="912">
        <f t="shared" si="0"/>
        <v>1211.100108486</v>
      </c>
      <c r="D42" s="912">
        <f t="shared" si="10"/>
        <v>1302.19085</v>
      </c>
      <c r="E42" s="912">
        <f t="shared" si="9"/>
        <v>1677.3736502531099</v>
      </c>
      <c r="F42" s="912">
        <f t="shared" si="2"/>
        <v>235.05250000000001</v>
      </c>
      <c r="G42" s="912">
        <f t="shared" si="11"/>
        <v>302.77502712149999</v>
      </c>
      <c r="H42" s="912">
        <f t="shared" si="3"/>
        <v>188.042</v>
      </c>
      <c r="I42" s="912">
        <f t="shared" si="12"/>
        <v>242.2200216972</v>
      </c>
      <c r="J42" s="912">
        <f t="shared" si="5"/>
        <v>2442.6655799999999</v>
      </c>
      <c r="K42" s="912">
        <f t="shared" si="6"/>
        <v>2646.2210450000002</v>
      </c>
      <c r="L42" s="917">
        <f t="shared" si="7"/>
        <v>2849.7765099999997</v>
      </c>
    </row>
    <row r="43" spans="1:12">
      <c r="A43" s="916" t="s">
        <v>167</v>
      </c>
      <c r="B43" s="912">
        <v>1247.2</v>
      </c>
      <c r="C43" s="912">
        <f t="shared" si="0"/>
        <v>1606.53902352</v>
      </c>
      <c r="D43" s="912">
        <f t="shared" si="10"/>
        <v>1727.3720000000001</v>
      </c>
      <c r="E43" s="912">
        <f t="shared" si="9"/>
        <v>2225.0565475752001</v>
      </c>
      <c r="F43" s="912">
        <f t="shared" si="2"/>
        <v>311.8</v>
      </c>
      <c r="G43" s="912">
        <f t="shared" si="11"/>
        <v>401.63475588</v>
      </c>
      <c r="H43" s="912">
        <f t="shared" si="3"/>
        <v>249.44</v>
      </c>
      <c r="I43" s="912">
        <f t="shared" si="12"/>
        <v>321.30780470399998</v>
      </c>
      <c r="J43" s="912">
        <f t="shared" si="5"/>
        <v>3240.2256000000002</v>
      </c>
      <c r="K43" s="912">
        <f t="shared" si="6"/>
        <v>3510.2444</v>
      </c>
      <c r="L43" s="917">
        <f t="shared" si="7"/>
        <v>3780.2631999999999</v>
      </c>
    </row>
    <row r="44" spans="1:12">
      <c r="A44" s="916" t="s">
        <v>168</v>
      </c>
      <c r="B44" s="912">
        <v>925.29</v>
      </c>
      <c r="C44" s="912">
        <f t="shared" si="0"/>
        <v>1191.881408814</v>
      </c>
      <c r="D44" s="912">
        <f t="shared" si="10"/>
        <v>1281.52665</v>
      </c>
      <c r="E44" s="912">
        <f t="shared" si="9"/>
        <v>1650.7557512073899</v>
      </c>
      <c r="F44" s="912">
        <f t="shared" si="2"/>
        <v>231.32249999999999</v>
      </c>
      <c r="G44" s="912">
        <f t="shared" si="11"/>
        <v>297.9703522035</v>
      </c>
      <c r="H44" s="912">
        <f t="shared" si="3"/>
        <v>185.05799999999999</v>
      </c>
      <c r="I44" s="912">
        <f t="shared" si="12"/>
        <v>238.37628176279998</v>
      </c>
      <c r="J44" s="912">
        <f t="shared" si="5"/>
        <v>2403.9034199999996</v>
      </c>
      <c r="K44" s="912">
        <f t="shared" si="6"/>
        <v>2604.228705</v>
      </c>
      <c r="L44" s="917">
        <f t="shared" si="7"/>
        <v>2804.5539899999994</v>
      </c>
    </row>
    <row r="45" spans="1:12">
      <c r="A45" s="916" t="s">
        <v>40</v>
      </c>
      <c r="B45" s="912">
        <v>835.74</v>
      </c>
      <c r="C45" s="912">
        <f t="shared" si="0"/>
        <v>1076.530567284</v>
      </c>
      <c r="D45" s="912">
        <f t="shared" si="10"/>
        <v>1157.4999</v>
      </c>
      <c r="E45" s="912">
        <f t="shared" si="9"/>
        <v>1490.9948356883399</v>
      </c>
      <c r="F45" s="912">
        <f t="shared" si="2"/>
        <v>208.935</v>
      </c>
      <c r="G45" s="912">
        <f t="shared" si="11"/>
        <v>269.13264182099999</v>
      </c>
      <c r="H45" s="912">
        <f t="shared" si="3"/>
        <v>167.148</v>
      </c>
      <c r="I45" s="912">
        <f t="shared" si="12"/>
        <v>215.30611345679998</v>
      </c>
      <c r="J45" s="912">
        <f t="shared" si="5"/>
        <v>2171.25252</v>
      </c>
      <c r="K45" s="912">
        <f t="shared" si="6"/>
        <v>2352.1902300000002</v>
      </c>
      <c r="L45" s="917">
        <f t="shared" si="7"/>
        <v>2533.1279399999999</v>
      </c>
    </row>
    <row r="46" spans="1:12">
      <c r="A46" s="916" t="s">
        <v>169</v>
      </c>
      <c r="B46" s="912">
        <v>1156.8499999999999</v>
      </c>
      <c r="C46" s="912">
        <f t="shared" si="0"/>
        <v>1490.1576887099998</v>
      </c>
      <c r="D46" s="912">
        <f t="shared" si="10"/>
        <v>1602.2372499999999</v>
      </c>
      <c r="E46" s="912">
        <f t="shared" si="9"/>
        <v>2063.8683988633497</v>
      </c>
      <c r="F46" s="912">
        <f t="shared" si="2"/>
        <v>289.21249999999998</v>
      </c>
      <c r="G46" s="912">
        <f t="shared" si="11"/>
        <v>372.53942217749994</v>
      </c>
      <c r="H46" s="912">
        <f t="shared" si="3"/>
        <v>231.36999999999998</v>
      </c>
      <c r="I46" s="912">
        <f t="shared" si="12"/>
        <v>298.03153774199995</v>
      </c>
      <c r="J46" s="912">
        <f t="shared" si="5"/>
        <v>3005.4962999999998</v>
      </c>
      <c r="K46" s="912">
        <f t="shared" si="6"/>
        <v>3255.9543250000002</v>
      </c>
      <c r="L46" s="917">
        <f t="shared" si="7"/>
        <v>3506.4123499999996</v>
      </c>
    </row>
    <row r="47" spans="1:12">
      <c r="A47" s="916" t="s">
        <v>170</v>
      </c>
      <c r="B47" s="912">
        <v>581.11</v>
      </c>
      <c r="C47" s="912">
        <f t="shared" si="0"/>
        <v>748.537437426</v>
      </c>
      <c r="D47" s="912">
        <f t="shared" si="10"/>
        <v>804.83735000000001</v>
      </c>
      <c r="E47" s="912">
        <f t="shared" si="9"/>
        <v>1036.72435083501</v>
      </c>
      <c r="F47" s="912">
        <f t="shared" si="2"/>
        <v>145.2775</v>
      </c>
      <c r="G47" s="912">
        <f t="shared" si="11"/>
        <v>187.1343593565</v>
      </c>
      <c r="H47" s="912">
        <f t="shared" si="3"/>
        <v>116.22200000000001</v>
      </c>
      <c r="I47" s="912">
        <f t="shared" si="12"/>
        <v>149.70748748520001</v>
      </c>
      <c r="J47" s="912">
        <f t="shared" si="5"/>
        <v>1509.72378</v>
      </c>
      <c r="K47" s="912">
        <f t="shared" si="6"/>
        <v>1635.5340950000002</v>
      </c>
      <c r="L47" s="917">
        <f t="shared" si="7"/>
        <v>1761.3444100000002</v>
      </c>
    </row>
    <row r="48" spans="1:12">
      <c r="A48" s="916" t="s">
        <v>811</v>
      </c>
      <c r="B48" s="912">
        <v>1614.55</v>
      </c>
      <c r="C48" s="912">
        <f t="shared" si="0"/>
        <v>2079.7286565299996</v>
      </c>
      <c r="D48" s="912">
        <f t="shared" si="10"/>
        <v>2236.15175</v>
      </c>
      <c r="E48" s="912">
        <f t="shared" si="9"/>
        <v>2880.4241892940499</v>
      </c>
      <c r="F48" s="912">
        <f t="shared" si="2"/>
        <v>403.63749999999999</v>
      </c>
      <c r="G48" s="912">
        <f t="shared" si="11"/>
        <v>519.93216413249991</v>
      </c>
      <c r="H48" s="912">
        <f t="shared" si="3"/>
        <v>322.90999999999997</v>
      </c>
      <c r="I48" s="912">
        <f t="shared" si="12"/>
        <v>415.94573130599991</v>
      </c>
      <c r="J48" s="912">
        <f t="shared" si="5"/>
        <v>4194.6009000000004</v>
      </c>
      <c r="K48" s="912">
        <f t="shared" si="6"/>
        <v>4544.1509750000005</v>
      </c>
      <c r="L48" s="917">
        <f t="shared" si="7"/>
        <v>4893.7010499999997</v>
      </c>
    </row>
    <row r="49" spans="1:12">
      <c r="A49" s="916" t="s">
        <v>171</v>
      </c>
      <c r="B49" s="912">
        <v>1286.27</v>
      </c>
      <c r="C49" s="912">
        <f t="shared" si="0"/>
        <v>1656.8657390819999</v>
      </c>
      <c r="D49" s="912">
        <f t="shared" si="10"/>
        <v>1781.48395</v>
      </c>
      <c r="E49" s="912">
        <f t="shared" si="9"/>
        <v>2294.7590486285699</v>
      </c>
      <c r="F49" s="912">
        <f t="shared" si="2"/>
        <v>321.5675</v>
      </c>
      <c r="G49" s="912">
        <f t="shared" si="11"/>
        <v>414.21643477049997</v>
      </c>
      <c r="H49" s="912">
        <f t="shared" si="3"/>
        <v>257.25400000000002</v>
      </c>
      <c r="I49" s="912">
        <f t="shared" si="12"/>
        <v>331.37314781640004</v>
      </c>
      <c r="J49" s="912">
        <f t="shared" si="5"/>
        <v>3341.72946</v>
      </c>
      <c r="K49" s="912">
        <f t="shared" si="6"/>
        <v>3620.2069150000002</v>
      </c>
      <c r="L49" s="917">
        <f t="shared" si="7"/>
        <v>3898.6843699999999</v>
      </c>
    </row>
    <row r="50" spans="1:12">
      <c r="A50" s="916" t="s">
        <v>970</v>
      </c>
      <c r="B50" s="912">
        <v>1015.33</v>
      </c>
      <c r="C50" s="912">
        <f t="shared" si="0"/>
        <v>1307.8634274779999</v>
      </c>
      <c r="D50" s="912">
        <f t="shared" si="10"/>
        <v>1406.2320500000001</v>
      </c>
      <c r="E50" s="912">
        <f t="shared" si="9"/>
        <v>1811.39084705703</v>
      </c>
      <c r="F50" s="912">
        <f t="shared" si="2"/>
        <v>253.83250000000001</v>
      </c>
      <c r="G50" s="912">
        <f t="shared" si="11"/>
        <v>326.96585686949999</v>
      </c>
      <c r="H50" s="912">
        <f t="shared" si="3"/>
        <v>203.066</v>
      </c>
      <c r="I50" s="912">
        <f t="shared" si="12"/>
        <v>261.57268549560001</v>
      </c>
      <c r="J50" s="912">
        <f t="shared" si="5"/>
        <v>2637.8273400000003</v>
      </c>
      <c r="K50" s="912">
        <f t="shared" si="6"/>
        <v>2857.6462850000007</v>
      </c>
      <c r="L50" s="917">
        <f t="shared" si="7"/>
        <v>3077.4652300000002</v>
      </c>
    </row>
    <row r="51" spans="1:12">
      <c r="A51" s="916" t="s">
        <v>172</v>
      </c>
      <c r="B51" s="912">
        <v>1301.02</v>
      </c>
      <c r="C51" s="912">
        <f t="shared" si="0"/>
        <v>1675.8654589319999</v>
      </c>
      <c r="D51" s="912">
        <f t="shared" si="10"/>
        <v>1801.9127000000001</v>
      </c>
      <c r="E51" s="912">
        <f t="shared" si="9"/>
        <v>2321.0736606208202</v>
      </c>
      <c r="F51" s="912">
        <f t="shared" si="2"/>
        <v>325.255</v>
      </c>
      <c r="G51" s="912">
        <f t="shared" si="11"/>
        <v>418.96636473299998</v>
      </c>
      <c r="H51" s="912">
        <f t="shared" si="3"/>
        <v>260.20400000000001</v>
      </c>
      <c r="I51" s="912">
        <f t="shared" si="12"/>
        <v>335.17309178639999</v>
      </c>
      <c r="J51" s="912">
        <f t="shared" si="5"/>
        <v>3380.0499599999998</v>
      </c>
      <c r="K51" s="912">
        <f t="shared" si="6"/>
        <v>3661.7207899999999</v>
      </c>
      <c r="L51" s="917">
        <f t="shared" si="7"/>
        <v>3943.3916199999994</v>
      </c>
    </row>
    <row r="52" spans="1:12">
      <c r="A52" s="916" t="s">
        <v>971</v>
      </c>
      <c r="B52" s="912">
        <v>976.6</v>
      </c>
      <c r="C52" s="912">
        <f t="shared" si="0"/>
        <v>1257.9746715599999</v>
      </c>
      <c r="D52" s="912">
        <f t="shared" si="10"/>
        <v>1352.5910000000001</v>
      </c>
      <c r="E52" s="912">
        <f t="shared" si="9"/>
        <v>1742.2949201106001</v>
      </c>
      <c r="F52" s="912">
        <f t="shared" si="2"/>
        <v>244.15</v>
      </c>
      <c r="G52" s="912">
        <f t="shared" si="11"/>
        <v>314.49366788999998</v>
      </c>
      <c r="H52" s="912">
        <f t="shared" si="3"/>
        <v>195.32</v>
      </c>
      <c r="I52" s="912">
        <f t="shared" si="12"/>
        <v>251.59493431199999</v>
      </c>
      <c r="J52" s="912">
        <f t="shared" si="5"/>
        <v>2537.2067999999999</v>
      </c>
      <c r="K52" s="912">
        <f t="shared" si="6"/>
        <v>2748.6406999999999</v>
      </c>
      <c r="L52" s="917">
        <f t="shared" si="7"/>
        <v>2960.0745999999999</v>
      </c>
    </row>
    <row r="53" spans="1:12">
      <c r="A53" s="916" t="s">
        <v>972</v>
      </c>
      <c r="B53" s="912">
        <v>1104.3699999999999</v>
      </c>
      <c r="C53" s="912">
        <f t="shared" si="0"/>
        <v>1422.5573295419997</v>
      </c>
      <c r="D53" s="912">
        <f t="shared" si="10"/>
        <v>1529.5524499999999</v>
      </c>
      <c r="E53" s="912">
        <f t="shared" si="9"/>
        <v>1970.2419014156699</v>
      </c>
      <c r="F53" s="912">
        <f t="shared" si="2"/>
        <v>276.09249999999997</v>
      </c>
      <c r="G53" s="912">
        <f t="shared" si="11"/>
        <v>355.63933238549993</v>
      </c>
      <c r="H53" s="912">
        <f t="shared" si="3"/>
        <v>220.87399999999997</v>
      </c>
      <c r="I53" s="912">
        <f t="shared" si="12"/>
        <v>284.51146590839994</v>
      </c>
      <c r="J53" s="912">
        <f t="shared" si="5"/>
        <v>2869.1532599999996</v>
      </c>
      <c r="K53" s="912">
        <f t="shared" si="6"/>
        <v>3108.2493650000001</v>
      </c>
      <c r="L53" s="917">
        <f t="shared" si="7"/>
        <v>3347.3454699999998</v>
      </c>
    </row>
    <row r="54" spans="1:12">
      <c r="A54" s="916" t="s">
        <v>173</v>
      </c>
      <c r="B54" s="912">
        <v>835.74</v>
      </c>
      <c r="C54" s="912">
        <f t="shared" si="0"/>
        <v>1076.530567284</v>
      </c>
      <c r="D54" s="912">
        <f t="shared" si="10"/>
        <v>1157.4999</v>
      </c>
      <c r="E54" s="912">
        <f t="shared" si="9"/>
        <v>1490.9948356883399</v>
      </c>
      <c r="F54" s="912">
        <f t="shared" si="2"/>
        <v>208.935</v>
      </c>
      <c r="G54" s="912">
        <f t="shared" si="11"/>
        <v>269.13264182099999</v>
      </c>
      <c r="H54" s="912">
        <f t="shared" si="3"/>
        <v>167.148</v>
      </c>
      <c r="I54" s="912">
        <f t="shared" si="12"/>
        <v>215.30611345679998</v>
      </c>
      <c r="J54" s="912">
        <f t="shared" si="5"/>
        <v>2171.25252</v>
      </c>
      <c r="K54" s="912">
        <f t="shared" si="6"/>
        <v>2352.1902300000002</v>
      </c>
      <c r="L54" s="917">
        <f t="shared" si="7"/>
        <v>2533.1279399999999</v>
      </c>
    </row>
    <row r="55" spans="1:12">
      <c r="A55" s="916" t="s">
        <v>174</v>
      </c>
      <c r="B55" s="912">
        <v>537.26</v>
      </c>
      <c r="C55" s="912">
        <f t="shared" si="0"/>
        <v>692.05352451599992</v>
      </c>
      <c r="D55" s="912">
        <f t="shared" si="10"/>
        <v>744.10509999999999</v>
      </c>
      <c r="E55" s="912">
        <f t="shared" si="9"/>
        <v>958.49413145465996</v>
      </c>
      <c r="F55" s="912">
        <f t="shared" si="2"/>
        <v>134.315</v>
      </c>
      <c r="G55" s="912">
        <f t="shared" si="11"/>
        <v>173.01338112899998</v>
      </c>
      <c r="H55" s="912">
        <f t="shared" si="3"/>
        <v>107.452</v>
      </c>
      <c r="I55" s="912">
        <f t="shared" si="12"/>
        <v>138.41070490319998</v>
      </c>
      <c r="J55" s="912">
        <f t="shared" si="5"/>
        <v>1395.8014799999999</v>
      </c>
      <c r="K55" s="912">
        <f t="shared" si="6"/>
        <v>1512.1182699999999</v>
      </c>
      <c r="L55" s="917">
        <f t="shared" si="7"/>
        <v>1628.4350599999998</v>
      </c>
    </row>
    <row r="56" spans="1:12">
      <c r="A56" s="916" t="s">
        <v>812</v>
      </c>
      <c r="B56" s="912">
        <v>738.07</v>
      </c>
      <c r="C56" s="912">
        <f t="shared" si="0"/>
        <v>950.72021896199999</v>
      </c>
      <c r="D56" s="912">
        <f t="shared" si="10"/>
        <v>1022.2269500000001</v>
      </c>
      <c r="E56" s="912">
        <f t="shared" si="9"/>
        <v>1316.7475032623702</v>
      </c>
      <c r="F56" s="912">
        <f t="shared" si="2"/>
        <v>184.51750000000001</v>
      </c>
      <c r="G56" s="912">
        <f t="shared" si="11"/>
        <v>237.6800547405</v>
      </c>
      <c r="H56" s="912">
        <f t="shared" si="3"/>
        <v>147.614</v>
      </c>
      <c r="I56" s="912">
        <f t="shared" si="12"/>
        <v>190.1440437924</v>
      </c>
      <c r="J56" s="912">
        <f t="shared" si="5"/>
        <v>1917.50586</v>
      </c>
      <c r="K56" s="912">
        <f t="shared" si="6"/>
        <v>2077.2980150000003</v>
      </c>
      <c r="L56" s="917">
        <f t="shared" si="7"/>
        <v>2237.0901699999999</v>
      </c>
    </row>
    <row r="57" spans="1:12">
      <c r="A57" s="916" t="s">
        <v>813</v>
      </c>
      <c r="B57" s="912">
        <v>455.36</v>
      </c>
      <c r="C57" s="912">
        <f t="shared" si="0"/>
        <v>586.55677497600004</v>
      </c>
      <c r="D57" s="912">
        <f t="shared" si="10"/>
        <v>630.67360000000008</v>
      </c>
      <c r="E57" s="912">
        <f t="shared" si="9"/>
        <v>812.38113334176012</v>
      </c>
      <c r="F57" s="912">
        <f t="shared" si="2"/>
        <v>113.84</v>
      </c>
      <c r="G57" s="912">
        <f t="shared" si="11"/>
        <v>146.63919374400001</v>
      </c>
      <c r="H57" s="912">
        <f t="shared" si="3"/>
        <v>91.072000000000003</v>
      </c>
      <c r="I57" s="912">
        <f t="shared" si="12"/>
        <v>117.31135499519999</v>
      </c>
      <c r="J57" s="912">
        <f t="shared" si="5"/>
        <v>1183.0252800000001</v>
      </c>
      <c r="K57" s="912">
        <f t="shared" si="6"/>
        <v>1281.6107200000001</v>
      </c>
      <c r="L57" s="917">
        <f t="shared" si="7"/>
        <v>1380.19616</v>
      </c>
    </row>
    <row r="58" spans="1:12">
      <c r="A58" s="916" t="s">
        <v>175</v>
      </c>
      <c r="B58" s="912">
        <v>513.77</v>
      </c>
      <c r="C58" s="912">
        <f t="shared" si="0"/>
        <v>661.79566558199997</v>
      </c>
      <c r="D58" s="912">
        <f t="shared" si="10"/>
        <v>711.57145000000003</v>
      </c>
      <c r="E58" s="912">
        <f t="shared" si="9"/>
        <v>916.58699683107</v>
      </c>
      <c r="F58" s="912">
        <f t="shared" si="2"/>
        <v>128.4425</v>
      </c>
      <c r="G58" s="912">
        <f t="shared" si="11"/>
        <v>165.44891639549999</v>
      </c>
      <c r="H58" s="912">
        <f t="shared" si="3"/>
        <v>102.75399999999999</v>
      </c>
      <c r="I58" s="912">
        <f t="shared" si="12"/>
        <v>132.35913311639999</v>
      </c>
      <c r="J58" s="912">
        <f t="shared" si="5"/>
        <v>1334.7744599999999</v>
      </c>
      <c r="K58" s="912">
        <f t="shared" si="6"/>
        <v>1446.0056650000001</v>
      </c>
      <c r="L58" s="917">
        <f t="shared" si="7"/>
        <v>1557.23687</v>
      </c>
    </row>
    <row r="59" spans="1:12">
      <c r="A59" s="916" t="s">
        <v>973</v>
      </c>
      <c r="B59" s="912">
        <v>857.92</v>
      </c>
      <c r="C59" s="912">
        <f t="shared" si="0"/>
        <v>1105.1009934719998</v>
      </c>
      <c r="D59" s="912">
        <f t="shared" si="10"/>
        <v>1188.2192</v>
      </c>
      <c r="E59" s="912">
        <f t="shared" si="9"/>
        <v>1530.56487595872</v>
      </c>
      <c r="F59" s="912">
        <f t="shared" si="2"/>
        <v>214.48</v>
      </c>
      <c r="G59" s="912">
        <f t="shared" si="11"/>
        <v>276.27524836799995</v>
      </c>
      <c r="H59" s="912">
        <f t="shared" si="3"/>
        <v>171.584</v>
      </c>
      <c r="I59" s="912">
        <f t="shared" si="12"/>
        <v>221.02019869439999</v>
      </c>
      <c r="J59" s="912">
        <f t="shared" si="5"/>
        <v>2228.8761599999998</v>
      </c>
      <c r="K59" s="912">
        <f t="shared" si="6"/>
        <v>2414.6158399999999</v>
      </c>
      <c r="L59" s="917">
        <f t="shared" si="7"/>
        <v>2600.3555199999996</v>
      </c>
    </row>
    <row r="60" spans="1:12">
      <c r="A60" s="916" t="s">
        <v>974</v>
      </c>
      <c r="B60" s="912">
        <v>656.66</v>
      </c>
      <c r="C60" s="912">
        <f t="shared" si="0"/>
        <v>845.85464655599992</v>
      </c>
      <c r="D60" s="912">
        <f t="shared" si="10"/>
        <v>909.47409999999991</v>
      </c>
      <c r="E60" s="912">
        <f t="shared" si="9"/>
        <v>1171.5086854800597</v>
      </c>
      <c r="F60" s="912">
        <f t="shared" si="2"/>
        <v>164.16499999999999</v>
      </c>
      <c r="G60" s="912">
        <f t="shared" si="11"/>
        <v>211.46366163899998</v>
      </c>
      <c r="H60" s="912">
        <f t="shared" si="3"/>
        <v>131.33199999999999</v>
      </c>
      <c r="I60" s="912">
        <f t="shared" si="12"/>
        <v>169.17092931119998</v>
      </c>
      <c r="J60" s="912">
        <f t="shared" si="5"/>
        <v>1706.0026799999998</v>
      </c>
      <c r="K60" s="912">
        <f t="shared" si="6"/>
        <v>1848.16957</v>
      </c>
      <c r="L60" s="917">
        <f t="shared" si="7"/>
        <v>1990.3364599999998</v>
      </c>
    </row>
    <row r="61" spans="1:12">
      <c r="A61" s="916" t="s">
        <v>975</v>
      </c>
      <c r="B61" s="912">
        <v>546.22</v>
      </c>
      <c r="C61" s="912">
        <f t="shared" si="0"/>
        <v>703.59504925199997</v>
      </c>
      <c r="D61" s="912">
        <f t="shared" si="10"/>
        <v>756.51470000000006</v>
      </c>
      <c r="E61" s="912">
        <f t="shared" si="9"/>
        <v>974.47914321402004</v>
      </c>
      <c r="F61" s="912">
        <f t="shared" si="2"/>
        <v>136.55500000000001</v>
      </c>
      <c r="G61" s="912">
        <f t="shared" si="11"/>
        <v>175.89876231299999</v>
      </c>
      <c r="H61" s="912">
        <f t="shared" si="3"/>
        <v>109.244</v>
      </c>
      <c r="I61" s="912">
        <f t="shared" si="12"/>
        <v>140.7190098504</v>
      </c>
      <c r="J61" s="912">
        <f t="shared" si="5"/>
        <v>1419.0795600000001</v>
      </c>
      <c r="K61" s="912">
        <f t="shared" si="6"/>
        <v>1537.3361900000002</v>
      </c>
      <c r="L61" s="917">
        <f t="shared" si="7"/>
        <v>1655.5928200000001</v>
      </c>
    </row>
    <row r="62" spans="1:12">
      <c r="A62" s="916" t="s">
        <v>976</v>
      </c>
      <c r="B62" s="912">
        <v>686.5</v>
      </c>
      <c r="C62" s="912">
        <f t="shared" si="0"/>
        <v>884.29204589999995</v>
      </c>
      <c r="D62" s="912">
        <f t="shared" si="10"/>
        <v>950.80250000000001</v>
      </c>
      <c r="E62" s="912">
        <f t="shared" si="9"/>
        <v>1224.7444835715</v>
      </c>
      <c r="F62" s="912">
        <f t="shared" si="2"/>
        <v>171.625</v>
      </c>
      <c r="G62" s="912">
        <f t="shared" si="11"/>
        <v>221.07301147499999</v>
      </c>
      <c r="H62" s="912">
        <f t="shared" si="3"/>
        <v>137.30000000000001</v>
      </c>
      <c r="I62" s="912">
        <f t="shared" si="12"/>
        <v>176.85840918</v>
      </c>
      <c r="J62" s="912">
        <f t="shared" si="5"/>
        <v>1783.527</v>
      </c>
      <c r="K62" s="912">
        <f t="shared" si="6"/>
        <v>1932.15425</v>
      </c>
      <c r="L62" s="917">
        <f t="shared" si="7"/>
        <v>2080.7815000000001</v>
      </c>
    </row>
    <row r="63" spans="1:12">
      <c r="A63" s="916" t="s">
        <v>977</v>
      </c>
      <c r="B63" s="912">
        <v>1614.55</v>
      </c>
      <c r="C63" s="912">
        <f t="shared" si="0"/>
        <v>2079.7286565299996</v>
      </c>
      <c r="D63" s="912">
        <f t="shared" si="10"/>
        <v>2236.15175</v>
      </c>
      <c r="E63" s="912">
        <f t="shared" si="9"/>
        <v>2880.4241892940499</v>
      </c>
      <c r="F63" s="912">
        <f t="shared" si="2"/>
        <v>403.63749999999999</v>
      </c>
      <c r="G63" s="912">
        <f t="shared" si="11"/>
        <v>519.93216413249991</v>
      </c>
      <c r="H63" s="912">
        <f t="shared" si="3"/>
        <v>322.90999999999997</v>
      </c>
      <c r="I63" s="912">
        <f t="shared" si="12"/>
        <v>415.94573130599991</v>
      </c>
      <c r="J63" s="912">
        <f t="shared" si="5"/>
        <v>4194.6009000000004</v>
      </c>
      <c r="K63" s="912">
        <f t="shared" si="6"/>
        <v>4544.1509750000005</v>
      </c>
      <c r="L63" s="917">
        <f t="shared" si="7"/>
        <v>4893.7010499999997</v>
      </c>
    </row>
    <row r="64" spans="1:12">
      <c r="A64" s="916" t="s">
        <v>978</v>
      </c>
      <c r="B64" s="912">
        <v>746.2</v>
      </c>
      <c r="C64" s="912">
        <f t="shared" si="0"/>
        <v>961.19260692</v>
      </c>
      <c r="D64" s="912">
        <f t="shared" si="10"/>
        <v>1033.4870000000001</v>
      </c>
      <c r="E64" s="912">
        <f t="shared" si="9"/>
        <v>1331.2517605842002</v>
      </c>
      <c r="F64" s="912">
        <f t="shared" si="2"/>
        <v>186.55</v>
      </c>
      <c r="G64" s="912">
        <f t="shared" si="11"/>
        <v>240.29815173</v>
      </c>
      <c r="H64" s="912">
        <f t="shared" si="3"/>
        <v>149.24</v>
      </c>
      <c r="I64" s="912">
        <f t="shared" si="12"/>
        <v>192.23852138399999</v>
      </c>
      <c r="J64" s="912">
        <f t="shared" si="5"/>
        <v>1938.6276</v>
      </c>
      <c r="K64" s="912">
        <f t="shared" si="6"/>
        <v>2100.1799000000001</v>
      </c>
      <c r="L64" s="917">
        <f t="shared" si="7"/>
        <v>2261.7321999999999</v>
      </c>
    </row>
    <row r="65" spans="1:12">
      <c r="A65" s="916" t="s">
        <v>979</v>
      </c>
      <c r="B65" s="912">
        <v>626.80999999999995</v>
      </c>
      <c r="C65" s="912">
        <f t="shared" si="0"/>
        <v>807.40436604599995</v>
      </c>
      <c r="D65" s="912">
        <f t="shared" si="10"/>
        <v>868.13184999999999</v>
      </c>
      <c r="E65" s="912">
        <f t="shared" si="9"/>
        <v>1118.25504697371</v>
      </c>
      <c r="F65" s="912">
        <f t="shared" si="2"/>
        <v>156.70249999999999</v>
      </c>
      <c r="G65" s="912">
        <f t="shared" si="11"/>
        <v>201.85109151149999</v>
      </c>
      <c r="H65" s="912">
        <f t="shared" si="3"/>
        <v>125.36199999999999</v>
      </c>
      <c r="I65" s="912">
        <f t="shared" si="12"/>
        <v>161.48087320919998</v>
      </c>
      <c r="J65" s="912">
        <f t="shared" si="5"/>
        <v>1628.4523799999997</v>
      </c>
      <c r="K65" s="912">
        <f t="shared" si="6"/>
        <v>1764.1567449999998</v>
      </c>
      <c r="L65" s="917">
        <f t="shared" si="7"/>
        <v>1899.8611099999996</v>
      </c>
    </row>
    <row r="66" spans="1:12">
      <c r="A66" s="916" t="s">
        <v>980</v>
      </c>
      <c r="B66" s="912">
        <v>626.80999999999995</v>
      </c>
      <c r="C66" s="912">
        <f t="shared" si="0"/>
        <v>807.40436604599995</v>
      </c>
      <c r="D66" s="912">
        <f t="shared" si="10"/>
        <v>868.13184999999999</v>
      </c>
      <c r="E66" s="912">
        <f t="shared" si="9"/>
        <v>1118.25504697371</v>
      </c>
      <c r="F66" s="912">
        <f t="shared" si="2"/>
        <v>156.70249999999999</v>
      </c>
      <c r="G66" s="912">
        <f t="shared" si="11"/>
        <v>201.85109151149999</v>
      </c>
      <c r="H66" s="912">
        <f t="shared" si="3"/>
        <v>125.36199999999999</v>
      </c>
      <c r="I66" s="912">
        <f t="shared" si="12"/>
        <v>161.48087320919998</v>
      </c>
      <c r="J66" s="912">
        <f t="shared" si="5"/>
        <v>1628.4523799999997</v>
      </c>
      <c r="K66" s="912">
        <f t="shared" si="6"/>
        <v>1764.1567449999998</v>
      </c>
      <c r="L66" s="917">
        <f t="shared" si="7"/>
        <v>1899.8611099999996</v>
      </c>
    </row>
    <row r="67" spans="1:12">
      <c r="A67" s="916" t="s">
        <v>981</v>
      </c>
      <c r="B67" s="912">
        <v>626.80999999999995</v>
      </c>
      <c r="C67" s="912">
        <f t="shared" si="0"/>
        <v>807.40436604599995</v>
      </c>
      <c r="D67" s="912">
        <f t="shared" si="10"/>
        <v>868.13184999999999</v>
      </c>
      <c r="E67" s="912">
        <f t="shared" si="9"/>
        <v>1118.25504697371</v>
      </c>
      <c r="F67" s="912">
        <f t="shared" si="2"/>
        <v>156.70249999999999</v>
      </c>
      <c r="G67" s="912">
        <f t="shared" si="11"/>
        <v>201.85109151149999</v>
      </c>
      <c r="H67" s="912">
        <f t="shared" si="3"/>
        <v>125.36199999999999</v>
      </c>
      <c r="I67" s="912">
        <f t="shared" si="12"/>
        <v>161.48087320919998</v>
      </c>
      <c r="J67" s="912">
        <f t="shared" si="5"/>
        <v>1628.4523799999997</v>
      </c>
      <c r="K67" s="912">
        <f t="shared" si="6"/>
        <v>1764.1567449999998</v>
      </c>
      <c r="L67" s="917">
        <f t="shared" si="7"/>
        <v>1899.8611099999996</v>
      </c>
    </row>
    <row r="68" spans="1:12">
      <c r="A68" s="916" t="s">
        <v>982</v>
      </c>
      <c r="B68" s="912">
        <v>626.80999999999995</v>
      </c>
      <c r="C68" s="912">
        <f t="shared" si="0"/>
        <v>807.40436604599995</v>
      </c>
      <c r="D68" s="912">
        <f t="shared" si="10"/>
        <v>868.13184999999999</v>
      </c>
      <c r="E68" s="912">
        <f t="shared" si="9"/>
        <v>1118.25504697371</v>
      </c>
      <c r="F68" s="912">
        <f t="shared" si="2"/>
        <v>156.70249999999999</v>
      </c>
      <c r="G68" s="912">
        <f t="shared" si="11"/>
        <v>201.85109151149999</v>
      </c>
      <c r="H68" s="912">
        <f t="shared" si="3"/>
        <v>125.36199999999999</v>
      </c>
      <c r="I68" s="912">
        <f t="shared" si="12"/>
        <v>161.48087320919998</v>
      </c>
      <c r="J68" s="912">
        <f t="shared" si="5"/>
        <v>1628.4523799999997</v>
      </c>
      <c r="K68" s="912">
        <f t="shared" si="6"/>
        <v>1764.1567449999998</v>
      </c>
      <c r="L68" s="917">
        <f t="shared" si="7"/>
        <v>1899.8611099999996</v>
      </c>
    </row>
    <row r="69" spans="1:12">
      <c r="A69" s="916" t="s">
        <v>983</v>
      </c>
      <c r="B69" s="912">
        <v>955.13</v>
      </c>
      <c r="C69" s="912">
        <f t="shared" si="0"/>
        <v>1230.3188081579999</v>
      </c>
      <c r="D69" s="912">
        <f t="shared" si="10"/>
        <v>1322.8550499999999</v>
      </c>
      <c r="E69" s="912">
        <f t="shared" si="9"/>
        <v>1703.9915492988298</v>
      </c>
      <c r="F69" s="912">
        <f t="shared" si="2"/>
        <v>238.7825</v>
      </c>
      <c r="G69" s="912">
        <f>F69*1.2881166</f>
        <v>307.57970203949998</v>
      </c>
      <c r="H69" s="912">
        <f t="shared" si="3"/>
        <v>191.02600000000001</v>
      </c>
      <c r="I69" s="912">
        <f t="shared" si="12"/>
        <v>246.06376163160002</v>
      </c>
      <c r="J69" s="912">
        <f>B69*4.33*0.6</f>
        <v>2481.4277400000001</v>
      </c>
      <c r="K69" s="912">
        <f>B69*4.33*0.65</f>
        <v>2688.2133850000005</v>
      </c>
      <c r="L69" s="917">
        <f>B69*4.33*0.7</f>
        <v>2894.9990299999999</v>
      </c>
    </row>
    <row r="70" spans="1:12">
      <c r="A70" s="916" t="s">
        <v>984</v>
      </c>
      <c r="B70" s="912">
        <v>626.80999999999995</v>
      </c>
      <c r="C70" s="912">
        <f t="shared" si="0"/>
        <v>807.40436604599995</v>
      </c>
      <c r="D70" s="912">
        <f t="shared" si="10"/>
        <v>868.13184999999999</v>
      </c>
      <c r="E70" s="912">
        <f t="shared" si="9"/>
        <v>1118.25504697371</v>
      </c>
      <c r="F70" s="912">
        <f t="shared" si="2"/>
        <v>156.70249999999999</v>
      </c>
      <c r="G70" s="912">
        <f>F70*1.2881166</f>
        <v>201.85109151149999</v>
      </c>
      <c r="H70" s="912">
        <f t="shared" si="3"/>
        <v>125.36199999999999</v>
      </c>
      <c r="I70" s="912">
        <f t="shared" si="12"/>
        <v>161.48087320919998</v>
      </c>
      <c r="J70" s="912">
        <f>B70*4.33*0.6</f>
        <v>1628.4523799999997</v>
      </c>
      <c r="K70" s="912">
        <f>B70*4.33*0.65</f>
        <v>1764.1567449999998</v>
      </c>
      <c r="L70" s="917">
        <f>B70*4.33*0.7</f>
        <v>1899.8611099999996</v>
      </c>
    </row>
    <row r="71" spans="1:12">
      <c r="A71" s="916" t="s">
        <v>985</v>
      </c>
      <c r="B71" s="912">
        <v>984.98</v>
      </c>
      <c r="C71" s="912">
        <f t="shared" si="0"/>
        <v>1268.769088668</v>
      </c>
      <c r="D71" s="912">
        <f t="shared" si="10"/>
        <v>1364.1973</v>
      </c>
      <c r="E71" s="912">
        <f t="shared" si="9"/>
        <v>1757.24518780518</v>
      </c>
      <c r="F71" s="912">
        <f t="shared" si="2"/>
        <v>246.245</v>
      </c>
      <c r="G71" s="912">
        <f>F71*1.2881166</f>
        <v>317.192272167</v>
      </c>
      <c r="H71" s="912">
        <f t="shared" si="3"/>
        <v>196.99600000000001</v>
      </c>
      <c r="I71" s="912">
        <f t="shared" si="12"/>
        <v>253.75381773359999</v>
      </c>
      <c r="J71" s="912">
        <f>B71*4.33*0.6</f>
        <v>2558.9780400000004</v>
      </c>
      <c r="K71" s="912">
        <f>B71*4.33*0.65</f>
        <v>2772.2262100000003</v>
      </c>
      <c r="L71" s="917">
        <f>B71*4.33*0.7</f>
        <v>2985.4743800000001</v>
      </c>
    </row>
    <row r="72" spans="1:12">
      <c r="A72" s="916" t="s">
        <v>986</v>
      </c>
      <c r="B72" s="912">
        <v>835.74</v>
      </c>
      <c r="C72" s="912">
        <f t="shared" si="0"/>
        <v>1076.530567284</v>
      </c>
      <c r="D72" s="912">
        <f t="shared" si="10"/>
        <v>1157.4999</v>
      </c>
      <c r="E72" s="912">
        <f t="shared" si="9"/>
        <v>1490.9948356883399</v>
      </c>
      <c r="F72" s="912">
        <f t="shared" si="2"/>
        <v>208.935</v>
      </c>
      <c r="G72" s="912">
        <f>F72*1.2881166</f>
        <v>269.13264182099999</v>
      </c>
      <c r="H72" s="912">
        <f t="shared" si="3"/>
        <v>167.148</v>
      </c>
      <c r="I72" s="912">
        <f t="shared" si="12"/>
        <v>215.30611345679998</v>
      </c>
      <c r="J72" s="912">
        <f>B72*4.33*0.6</f>
        <v>2171.25252</v>
      </c>
      <c r="K72" s="912">
        <f>B72*4.33*0.65</f>
        <v>2352.1902300000002</v>
      </c>
      <c r="L72" s="917">
        <f>B72*4.33*0.7</f>
        <v>2533.1279399999999</v>
      </c>
    </row>
    <row r="73" spans="1:12" ht="16.5" thickBot="1">
      <c r="A73" s="918" t="s">
        <v>987</v>
      </c>
      <c r="B73" s="919">
        <v>626.80999999999995</v>
      </c>
      <c r="C73" s="919">
        <f t="shared" si="0"/>
        <v>807.40436604599995</v>
      </c>
      <c r="D73" s="919">
        <f t="shared" si="10"/>
        <v>868.13184999999999</v>
      </c>
      <c r="E73" s="919">
        <f t="shared" si="9"/>
        <v>1118.25504697371</v>
      </c>
      <c r="F73" s="919">
        <f t="shared" si="2"/>
        <v>156.70249999999999</v>
      </c>
      <c r="G73" s="919">
        <f>F73*1.2881166</f>
        <v>201.85109151149999</v>
      </c>
      <c r="H73" s="919">
        <f t="shared" si="3"/>
        <v>125.36199999999999</v>
      </c>
      <c r="I73" s="919">
        <f t="shared" si="12"/>
        <v>161.48087320919998</v>
      </c>
      <c r="J73" s="919">
        <f>B73*4.33*0.6</f>
        <v>1628.4523799999997</v>
      </c>
      <c r="K73" s="919">
        <f>B73*4.33*0.65</f>
        <v>1764.1567449999998</v>
      </c>
      <c r="L73" s="920">
        <f>B73*4.33*0.7</f>
        <v>1899.8611099999996</v>
      </c>
    </row>
    <row r="74" spans="1:12" ht="31.5" customHeight="1">
      <c r="A74" s="1315" t="s">
        <v>1005</v>
      </c>
      <c r="B74" s="1315"/>
      <c r="C74" s="1315"/>
      <c r="D74" s="1315"/>
      <c r="E74" s="1315"/>
    </row>
    <row r="75" spans="1:12" ht="23.25" customHeight="1">
      <c r="A75" s="1303" t="s">
        <v>1006</v>
      </c>
      <c r="B75" s="1304"/>
      <c r="C75" s="1304"/>
      <c r="D75" s="1304"/>
      <c r="E75" s="1304"/>
    </row>
    <row r="76" spans="1:12" ht="21" customHeight="1">
      <c r="A76" s="1303" t="s">
        <v>1007</v>
      </c>
      <c r="B76" s="1304"/>
      <c r="C76" s="1304"/>
      <c r="D76" s="1304"/>
      <c r="E76" s="1304"/>
    </row>
    <row r="77" spans="1:12" ht="24" customHeight="1">
      <c r="A77" s="1303" t="s">
        <v>1008</v>
      </c>
      <c r="B77" s="1304"/>
      <c r="C77" s="1304"/>
      <c r="D77" s="1304"/>
      <c r="E77" s="1304"/>
    </row>
    <row r="78" spans="1:12">
      <c r="A78" s="1303" t="s">
        <v>1009</v>
      </c>
      <c r="B78" s="1304"/>
      <c r="C78" s="1304"/>
      <c r="D78" s="1304"/>
      <c r="E78" s="1304"/>
    </row>
    <row r="79" spans="1:12" ht="39.75" customHeight="1">
      <c r="A79" s="1303" t="s">
        <v>1011</v>
      </c>
      <c r="B79" s="1304"/>
      <c r="C79" s="1304"/>
      <c r="D79" s="1304"/>
      <c r="E79" s="1304"/>
    </row>
    <row r="80" spans="1:12">
      <c r="A80" s="902" t="s">
        <v>1010</v>
      </c>
    </row>
  </sheetData>
  <sheetProtection algorithmName="SHA-512" hashValue="DeXqqF8kcmp+ZXvTx6A3Reb325DEn2EezjAV889FSKsX+Mqhv8rVLAi4FqZJToz4fbIyn/ivhijBrmGR4tkv7w==" saltValue="mbuZceatFA4Tff4I5dgpqg==" spinCount="100000" sheet="1" objects="1" scenarios="1"/>
  <customSheetViews>
    <customSheetView guid="{D5E2AB36-2130-41FB-951A-761EED4C953E}" scale="70">
      <pane ySplit="2" topLeftCell="A3" activePane="bottomLeft" state="frozen"/>
      <selection pane="bottomLeft" activeCell="F12" sqref="F12"/>
      <pageMargins left="0.7" right="0.7" top="0.78740157499999996" bottom="0.78740157499999996" header="0.3" footer="0.3"/>
    </customSheetView>
    <customSheetView guid="{BE452244-6F10-4975-B826-9D23F0348063}" scale="70">
      <pane ySplit="2" topLeftCell="A3" activePane="bottomLeft" state="frozen"/>
      <selection pane="bottomLeft" activeCell="F12" sqref="F12"/>
      <pageMargins left="0.7" right="0.7" top="0.78740157499999996" bottom="0.78740157499999996" header="0.3" footer="0.3"/>
    </customSheetView>
  </customSheetViews>
  <mergeCells count="15">
    <mergeCell ref="A1:L1"/>
    <mergeCell ref="A78:E78"/>
    <mergeCell ref="A79:E79"/>
    <mergeCell ref="F4:I5"/>
    <mergeCell ref="J4:L5"/>
    <mergeCell ref="F6:G6"/>
    <mergeCell ref="H6:I6"/>
    <mergeCell ref="A74:E74"/>
    <mergeCell ref="B4:C5"/>
    <mergeCell ref="D4:E5"/>
    <mergeCell ref="A2:L2"/>
    <mergeCell ref="A3:L3"/>
    <mergeCell ref="A75:E75"/>
    <mergeCell ref="A76:E76"/>
    <mergeCell ref="A77:E77"/>
  </mergeCells>
  <dataValidations count="1">
    <dataValidation type="whole" operator="lessThan" allowBlank="1" showInputMessage="1" showErrorMessage="1" sqref="A4:L73">
      <formula1>-9999</formula1>
    </dataValidation>
  </dataValidations>
  <hyperlinks>
    <hyperlink ref="A2" r:id="rId1"/>
  </hyperlinks>
  <pageMargins left="0.25" right="0.25" top="0.75" bottom="0.75" header="0.3" footer="0.3"/>
  <pageSetup paperSize="9" scale="55"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94"/>
  <sheetViews>
    <sheetView zoomScale="90" zoomScaleNormal="90" workbookViewId="0">
      <pane ySplit="1" topLeftCell="A2" activePane="bottomLeft" state="frozen"/>
      <selection pane="bottomLeft" activeCell="A27" sqref="A27"/>
    </sheetView>
  </sheetViews>
  <sheetFormatPr baseColWidth="10" defaultColWidth="10.85546875" defaultRowHeight="15.75"/>
  <cols>
    <col min="1" max="1" width="171.42578125" style="160" customWidth="1"/>
    <col min="2" max="16384" width="10.85546875" style="160"/>
  </cols>
  <sheetData>
    <row r="1" spans="1:1" ht="44.45" customHeight="1">
      <c r="A1" s="518" t="s">
        <v>658</v>
      </c>
    </row>
    <row r="2" spans="1:1">
      <c r="A2" s="161"/>
    </row>
    <row r="3" spans="1:1" ht="47.25">
      <c r="A3" s="173" t="s">
        <v>842</v>
      </c>
    </row>
    <row r="4" spans="1:1">
      <c r="A4" s="170"/>
    </row>
    <row r="5" spans="1:1">
      <c r="A5" s="170" t="s">
        <v>444</v>
      </c>
    </row>
    <row r="6" spans="1:1" ht="31.5">
      <c r="A6" s="170" t="s">
        <v>450</v>
      </c>
    </row>
    <row r="7" spans="1:1">
      <c r="A7" s="170"/>
    </row>
    <row r="8" spans="1:1">
      <c r="A8" s="163" t="s">
        <v>832</v>
      </c>
    </row>
    <row r="9" spans="1:1">
      <c r="A9" s="166" t="s">
        <v>1012</v>
      </c>
    </row>
    <row r="10" spans="1:1">
      <c r="A10" s="166" t="s">
        <v>1013</v>
      </c>
    </row>
    <row r="11" spans="1:1">
      <c r="A11" s="166" t="s">
        <v>447</v>
      </c>
    </row>
    <row r="12" spans="1:1">
      <c r="A12" s="166" t="s">
        <v>654</v>
      </c>
    </row>
    <row r="13" spans="1:1">
      <c r="A13" s="170"/>
    </row>
    <row r="14" spans="1:1">
      <c r="A14" s="173" t="s">
        <v>843</v>
      </c>
    </row>
    <row r="15" spans="1:1">
      <c r="A15" s="174" t="s">
        <v>837</v>
      </c>
    </row>
    <row r="16" spans="1:1">
      <c r="A16" s="174" t="s">
        <v>1015</v>
      </c>
    </row>
    <row r="17" spans="1:1" ht="26.45" customHeight="1">
      <c r="A17" s="174" t="s">
        <v>1016</v>
      </c>
    </row>
    <row r="18" spans="1:1" ht="31.5">
      <c r="A18" s="158" t="s">
        <v>1014</v>
      </c>
    </row>
    <row r="19" spans="1:1">
      <c r="A19" s="162"/>
    </row>
    <row r="20" spans="1:1">
      <c r="A20" s="173" t="s">
        <v>624</v>
      </c>
    </row>
    <row r="21" spans="1:1" ht="47.25">
      <c r="A21" s="171" t="s">
        <v>1017</v>
      </c>
    </row>
    <row r="22" spans="1:1">
      <c r="A22" s="162"/>
    </row>
    <row r="23" spans="1:1">
      <c r="A23" s="163" t="s">
        <v>442</v>
      </c>
    </row>
    <row r="24" spans="1:1" ht="31.5">
      <c r="A24" s="162" t="s">
        <v>833</v>
      </c>
    </row>
    <row r="25" spans="1:1">
      <c r="A25" s="162" t="s">
        <v>835</v>
      </c>
    </row>
    <row r="26" spans="1:1">
      <c r="A26" s="162" t="s">
        <v>443</v>
      </c>
    </row>
    <row r="27" spans="1:1">
      <c r="A27" s="162" t="s">
        <v>834</v>
      </c>
    </row>
    <row r="28" spans="1:1" ht="47.25">
      <c r="A28" s="171" t="s">
        <v>1037</v>
      </c>
    </row>
    <row r="29" spans="1:1">
      <c r="A29" s="171" t="s">
        <v>836</v>
      </c>
    </row>
    <row r="30" spans="1:1">
      <c r="A30" s="162" t="s">
        <v>452</v>
      </c>
    </row>
    <row r="31" spans="1:1">
      <c r="A31" s="162"/>
    </row>
    <row r="32" spans="1:1" s="164" customFormat="1" ht="47.25">
      <c r="A32" s="182" t="s">
        <v>838</v>
      </c>
    </row>
    <row r="33" spans="1:1" s="164" customFormat="1">
      <c r="A33" s="183" t="s">
        <v>660</v>
      </c>
    </row>
    <row r="34" spans="1:1" s="164" customFormat="1">
      <c r="A34" s="183" t="s">
        <v>661</v>
      </c>
    </row>
    <row r="35" spans="1:1" s="164" customFormat="1">
      <c r="A35" s="670" t="s">
        <v>1029</v>
      </c>
    </row>
    <row r="36" spans="1:1" s="164" customFormat="1">
      <c r="A36" s="183"/>
    </row>
    <row r="37" spans="1:1" s="165" customFormat="1">
      <c r="A37" s="672" t="s">
        <v>635</v>
      </c>
    </row>
    <row r="38" spans="1:1" s="165" customFormat="1" ht="63">
      <c r="A38" s="671" t="s">
        <v>1018</v>
      </c>
    </row>
    <row r="39" spans="1:1" s="165" customFormat="1">
      <c r="A39" s="173"/>
    </row>
    <row r="40" spans="1:1">
      <c r="A40" s="173" t="s">
        <v>613</v>
      </c>
    </row>
    <row r="41" spans="1:1">
      <c r="A41" s="162" t="s">
        <v>610</v>
      </c>
    </row>
    <row r="42" spans="1:1">
      <c r="A42" s="166" t="s">
        <v>1019</v>
      </c>
    </row>
    <row r="43" spans="1:1" ht="18.600000000000001" customHeight="1">
      <c r="A43" s="166" t="s">
        <v>1020</v>
      </c>
    </row>
    <row r="44" spans="1:1">
      <c r="A44" s="166" t="s">
        <v>1021</v>
      </c>
    </row>
    <row r="45" spans="1:1">
      <c r="A45" s="166" t="s">
        <v>608</v>
      </c>
    </row>
    <row r="46" spans="1:1">
      <c r="A46" s="166" t="s">
        <v>1022</v>
      </c>
    </row>
    <row r="47" spans="1:1" ht="31.5">
      <c r="A47" s="171" t="s">
        <v>774</v>
      </c>
    </row>
    <row r="48" spans="1:1">
      <c r="A48" s="162" t="s">
        <v>839</v>
      </c>
    </row>
    <row r="49" spans="1:1">
      <c r="A49" s="171" t="s">
        <v>662</v>
      </c>
    </row>
    <row r="50" spans="1:1">
      <c r="A50" s="166"/>
    </row>
    <row r="51" spans="1:1">
      <c r="A51" s="173" t="s">
        <v>614</v>
      </c>
    </row>
    <row r="52" spans="1:1">
      <c r="A52" s="172" t="s">
        <v>611</v>
      </c>
    </row>
    <row r="53" spans="1:1">
      <c r="A53" s="162" t="s">
        <v>610</v>
      </c>
    </row>
    <row r="54" spans="1:1">
      <c r="A54" s="166" t="s">
        <v>1023</v>
      </c>
    </row>
    <row r="55" spans="1:1">
      <c r="A55" s="166" t="s">
        <v>1025</v>
      </c>
    </row>
    <row r="56" spans="1:1">
      <c r="A56" s="166" t="s">
        <v>1021</v>
      </c>
    </row>
    <row r="57" spans="1:1">
      <c r="A57" s="166" t="s">
        <v>617</v>
      </c>
    </row>
    <row r="58" spans="1:1">
      <c r="A58" s="166" t="s">
        <v>618</v>
      </c>
    </row>
    <row r="59" spans="1:1">
      <c r="A59" s="166" t="s">
        <v>619</v>
      </c>
    </row>
    <row r="60" spans="1:1">
      <c r="A60" s="166" t="s">
        <v>1024</v>
      </c>
    </row>
    <row r="61" spans="1:1" ht="31.5">
      <c r="A61" s="171" t="s">
        <v>775</v>
      </c>
    </row>
    <row r="62" spans="1:1">
      <c r="A62" s="162" t="s">
        <v>840</v>
      </c>
    </row>
    <row r="63" spans="1:1">
      <c r="A63" s="171" t="s">
        <v>768</v>
      </c>
    </row>
    <row r="64" spans="1:1" s="168" customFormat="1">
      <c r="A64" s="167"/>
    </row>
    <row r="65" spans="1:1" s="168" customFormat="1">
      <c r="A65" s="173" t="s">
        <v>615</v>
      </c>
    </row>
    <row r="66" spans="1:1">
      <c r="A66" s="172" t="s">
        <v>612</v>
      </c>
    </row>
    <row r="67" spans="1:1">
      <c r="A67" s="162" t="s">
        <v>610</v>
      </c>
    </row>
    <row r="68" spans="1:1">
      <c r="A68" s="166" t="s">
        <v>1023</v>
      </c>
    </row>
    <row r="69" spans="1:1" ht="31.5">
      <c r="A69" s="166" t="s">
        <v>1026</v>
      </c>
    </row>
    <row r="70" spans="1:1">
      <c r="A70" s="166" t="s">
        <v>616</v>
      </c>
    </row>
    <row r="71" spans="1:1">
      <c r="A71" s="166" t="s">
        <v>1027</v>
      </c>
    </row>
    <row r="72" spans="1:1">
      <c r="A72" s="166" t="s">
        <v>620</v>
      </c>
    </row>
    <row r="73" spans="1:1">
      <c r="A73" s="166" t="s">
        <v>621</v>
      </c>
    </row>
    <row r="74" spans="1:1">
      <c r="A74" s="166" t="s">
        <v>622</v>
      </c>
    </row>
    <row r="75" spans="1:1">
      <c r="A75" s="166" t="s">
        <v>623</v>
      </c>
    </row>
    <row r="76" spans="1:1">
      <c r="A76" s="166" t="s">
        <v>1028</v>
      </c>
    </row>
    <row r="77" spans="1:1" ht="31.5">
      <c r="A77" s="171" t="s">
        <v>776</v>
      </c>
    </row>
    <row r="78" spans="1:1">
      <c r="A78" s="162" t="s">
        <v>841</v>
      </c>
    </row>
    <row r="79" spans="1:1">
      <c r="A79" s="171" t="s">
        <v>769</v>
      </c>
    </row>
    <row r="80" spans="1:1" s="165" customFormat="1">
      <c r="A80" s="166"/>
    </row>
    <row r="81" spans="1:1" s="165" customFormat="1">
      <c r="A81" s="173" t="s">
        <v>625</v>
      </c>
    </row>
    <row r="82" spans="1:1">
      <c r="A82" s="170" t="s">
        <v>626</v>
      </c>
    </row>
    <row r="83" spans="1:1" ht="31.5">
      <c r="A83" s="170" t="s">
        <v>627</v>
      </c>
    </row>
    <row r="84" spans="1:1" ht="31.5">
      <c r="A84" s="170" t="s">
        <v>449</v>
      </c>
    </row>
    <row r="85" spans="1:1">
      <c r="A85" s="170" t="s">
        <v>628</v>
      </c>
    </row>
    <row r="86" spans="1:1">
      <c r="A86" s="170"/>
    </row>
    <row r="87" spans="1:1">
      <c r="A87" s="163" t="s">
        <v>629</v>
      </c>
    </row>
    <row r="88" spans="1:1" ht="31.5">
      <c r="A88" s="162" t="s">
        <v>770</v>
      </c>
    </row>
    <row r="89" spans="1:1">
      <c r="A89" s="162"/>
    </row>
    <row r="90" spans="1:1">
      <c r="A90" s="163" t="s">
        <v>568</v>
      </c>
    </row>
    <row r="91" spans="1:1">
      <c r="A91" s="166" t="s">
        <v>453</v>
      </c>
    </row>
    <row r="92" spans="1:1">
      <c r="A92" s="166" t="s">
        <v>852</v>
      </c>
    </row>
    <row r="93" spans="1:1">
      <c r="A93" s="166" t="s">
        <v>451</v>
      </c>
    </row>
    <row r="94" spans="1:1">
      <c r="A94" s="169" t="s">
        <v>607</v>
      </c>
    </row>
  </sheetData>
  <sheetProtection algorithmName="SHA-512" hashValue="VZMq6C7kKtkm3aEnPwK36VBVheV9wsJzM8+2FqAW+oE/4bU3Eag2fOl6br7HXFFtFVY7yn++wplvj7WkkvcyTw==" saltValue="MSCThdnaMaUYNq1QBHjVvA==" spinCount="100000" sheet="1" objects="1" scenarios="1"/>
  <customSheetViews>
    <customSheetView guid="{D5E2AB36-2130-41FB-951A-761EED4C953E}">
      <pane ySplit="2" topLeftCell="A3" activePane="bottomLeft" state="frozen"/>
      <selection pane="bottomLeft" sqref="A1:XFD1048576"/>
      <pageMargins left="0.7" right="0.7" top="0.78740157499999996" bottom="0.78740157499999996" header="0.3" footer="0.3"/>
    </customSheetView>
    <customSheetView guid="{BE452244-6F10-4975-B826-9D23F0348063}">
      <pane ySplit="2" topLeftCell="A3" activePane="bottomLeft" state="frozen"/>
      <selection pane="bottomLeft" sqref="A1:XFD1048576"/>
      <pageMargins left="0.7" right="0.7" top="0.78740157499999996" bottom="0.78740157499999996" header="0.3" footer="0.3"/>
    </customSheetView>
  </customSheetViews>
  <hyperlinks>
    <hyperlink ref="A33" r:id="rId1"/>
    <hyperlink ref="A34" r:id="rId2"/>
    <hyperlink ref="A35" r:id="rId3"/>
  </hyperlinks>
  <pageMargins left="0.7" right="0.7" top="0.78740157499999996" bottom="0.78740157499999996" header="0.3" footer="0.3"/>
  <pageSetup paperSize="9" scale="55" orientation="portrait" r:id="rId4"/>
  <rowBreaks count="1" manualBreakCount="1">
    <brk id="3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100"/>
  <sheetViews>
    <sheetView zoomScale="90" zoomScaleNormal="90" workbookViewId="0">
      <pane ySplit="1" topLeftCell="A2" activePane="bottomLeft" state="frozen"/>
      <selection pane="bottomLeft" activeCell="A7" sqref="A7"/>
    </sheetView>
  </sheetViews>
  <sheetFormatPr baseColWidth="10" defaultColWidth="10.85546875" defaultRowHeight="15.75"/>
  <cols>
    <col min="1" max="1" width="168.42578125" style="98" customWidth="1"/>
    <col min="2" max="2" width="12.42578125" style="98" bestFit="1" customWidth="1"/>
    <col min="3" max="16384" width="10.85546875" style="98"/>
  </cols>
  <sheetData>
    <row r="1" spans="1:1" ht="52.5">
      <c r="A1" s="479" t="s">
        <v>899</v>
      </c>
    </row>
    <row r="2" spans="1:1">
      <c r="A2" s="175"/>
    </row>
    <row r="3" spans="1:1" ht="47.25">
      <c r="A3" s="171" t="s">
        <v>881</v>
      </c>
    </row>
    <row r="4" spans="1:1">
      <c r="A4" s="170"/>
    </row>
    <row r="5" spans="1:1">
      <c r="A5" s="170" t="s">
        <v>444</v>
      </c>
    </row>
    <row r="6" spans="1:1" ht="31.5">
      <c r="A6" s="170" t="s">
        <v>450</v>
      </c>
    </row>
    <row r="7" spans="1:1">
      <c r="A7" s="170"/>
    </row>
    <row r="8" spans="1:1">
      <c r="A8" s="176" t="s">
        <v>569</v>
      </c>
    </row>
    <row r="9" spans="1:1">
      <c r="A9" s="174" t="s">
        <v>1031</v>
      </c>
    </row>
    <row r="10" spans="1:1">
      <c r="A10" s="166" t="s">
        <v>1013</v>
      </c>
    </row>
    <row r="11" spans="1:1">
      <c r="A11" s="171" t="s">
        <v>630</v>
      </c>
    </row>
    <row r="12" spans="1:1">
      <c r="A12" s="166" t="s">
        <v>654</v>
      </c>
    </row>
    <row r="13" spans="1:1" s="160" customFormat="1">
      <c r="A13" s="166"/>
    </row>
    <row r="14" spans="1:1" s="160" customFormat="1">
      <c r="A14" s="166"/>
    </row>
    <row r="15" spans="1:1" s="160" customFormat="1">
      <c r="A15" s="174" t="s">
        <v>843</v>
      </c>
    </row>
    <row r="16" spans="1:1">
      <c r="A16" s="693" t="s">
        <v>1032</v>
      </c>
    </row>
    <row r="17" spans="1:1" ht="31.5">
      <c r="A17" s="171" t="s">
        <v>777</v>
      </c>
    </row>
    <row r="18" spans="1:1">
      <c r="A18" s="171" t="s">
        <v>778</v>
      </c>
    </row>
    <row r="19" spans="1:1">
      <c r="A19" s="171" t="s">
        <v>448</v>
      </c>
    </row>
    <row r="20" spans="1:1" ht="31.5">
      <c r="A20" s="158" t="s">
        <v>1033</v>
      </c>
    </row>
    <row r="21" spans="1:1">
      <c r="A21" s="170"/>
    </row>
    <row r="22" spans="1:1">
      <c r="A22" s="174" t="s">
        <v>442</v>
      </c>
    </row>
    <row r="23" spans="1:1">
      <c r="A23" s="170" t="s">
        <v>631</v>
      </c>
    </row>
    <row r="24" spans="1:1">
      <c r="A24" s="171" t="s">
        <v>632</v>
      </c>
    </row>
    <row r="25" spans="1:1" ht="47.25">
      <c r="A25" s="171" t="s">
        <v>1037</v>
      </c>
    </row>
    <row r="26" spans="1:1">
      <c r="A26" s="170" t="s">
        <v>633</v>
      </c>
    </row>
    <row r="27" spans="1:1">
      <c r="A27" s="170" t="s">
        <v>634</v>
      </c>
    </row>
    <row r="28" spans="1:1" ht="31.5">
      <c r="A28" s="170" t="s">
        <v>771</v>
      </c>
    </row>
    <row r="29" spans="1:1">
      <c r="A29" s="170"/>
    </row>
    <row r="30" spans="1:1">
      <c r="A30" s="695" t="s">
        <v>651</v>
      </c>
    </row>
    <row r="31" spans="1:1" ht="31.5">
      <c r="A31" s="696" t="s">
        <v>1034</v>
      </c>
    </row>
    <row r="32" spans="1:1">
      <c r="A32" s="170"/>
    </row>
    <row r="33" spans="1:1" s="107" customFormat="1" ht="94.5">
      <c r="A33" s="158" t="s">
        <v>844</v>
      </c>
    </row>
    <row r="34" spans="1:1" s="107" customFormat="1">
      <c r="A34" s="183"/>
    </row>
    <row r="35" spans="1:1" s="107" customFormat="1">
      <c r="A35" s="174" t="s">
        <v>893</v>
      </c>
    </row>
    <row r="36" spans="1:1" s="107" customFormat="1" ht="63">
      <c r="A36" s="921" t="s">
        <v>1035</v>
      </c>
    </row>
    <row r="37" spans="1:1" s="107" customFormat="1">
      <c r="A37" s="170"/>
    </row>
    <row r="38" spans="1:1" s="107" customFormat="1">
      <c r="A38" s="174" t="s">
        <v>606</v>
      </c>
    </row>
    <row r="39" spans="1:1" s="107" customFormat="1">
      <c r="A39" s="174" t="s">
        <v>636</v>
      </c>
    </row>
    <row r="40" spans="1:1" s="107" customFormat="1">
      <c r="A40" s="162" t="s">
        <v>610</v>
      </c>
    </row>
    <row r="41" spans="1:1" s="107" customFormat="1">
      <c r="A41" s="171" t="s">
        <v>1019</v>
      </c>
    </row>
    <row r="42" spans="1:1" ht="15.75" customHeight="1">
      <c r="A42" s="171" t="s">
        <v>1036</v>
      </c>
    </row>
    <row r="43" spans="1:1">
      <c r="A43" s="171" t="s">
        <v>637</v>
      </c>
    </row>
    <row r="44" spans="1:1">
      <c r="A44" s="171" t="s">
        <v>1040</v>
      </c>
    </row>
    <row r="45" spans="1:1">
      <c r="A45" s="171" t="s">
        <v>620</v>
      </c>
    </row>
    <row r="46" spans="1:1">
      <c r="A46" s="171" t="s">
        <v>638</v>
      </c>
    </row>
    <row r="47" spans="1:1">
      <c r="A47" s="171" t="s">
        <v>882</v>
      </c>
    </row>
    <row r="48" spans="1:1">
      <c r="A48" s="171" t="s">
        <v>639</v>
      </c>
    </row>
    <row r="49" spans="1:1">
      <c r="A49" s="922" t="s">
        <v>1028</v>
      </c>
    </row>
    <row r="50" spans="1:1" ht="31.5">
      <c r="A50" s="171" t="s">
        <v>776</v>
      </c>
    </row>
    <row r="51" spans="1:1">
      <c r="A51" s="162" t="s">
        <v>609</v>
      </c>
    </row>
    <row r="52" spans="1:1">
      <c r="A52" s="171" t="s">
        <v>883</v>
      </c>
    </row>
    <row r="53" spans="1:1" ht="31.5">
      <c r="A53" s="171" t="s">
        <v>884</v>
      </c>
    </row>
    <row r="54" spans="1:1">
      <c r="A54" s="170"/>
    </row>
    <row r="55" spans="1:1">
      <c r="A55" s="174" t="s">
        <v>640</v>
      </c>
    </row>
    <row r="56" spans="1:1">
      <c r="A56" s="162" t="s">
        <v>610</v>
      </c>
    </row>
    <row r="57" spans="1:1" s="107" customFormat="1">
      <c r="A57" s="921" t="s">
        <v>1038</v>
      </c>
    </row>
    <row r="58" spans="1:1" s="107" customFormat="1">
      <c r="A58" s="921" t="s">
        <v>1039</v>
      </c>
    </row>
    <row r="59" spans="1:1" s="107" customFormat="1">
      <c r="A59" s="170" t="s">
        <v>641</v>
      </c>
    </row>
    <row r="60" spans="1:1">
      <c r="A60" s="171" t="s">
        <v>1040</v>
      </c>
    </row>
    <row r="61" spans="1:1">
      <c r="A61" s="170" t="s">
        <v>620</v>
      </c>
    </row>
    <row r="62" spans="1:1">
      <c r="A62" s="170" t="s">
        <v>642</v>
      </c>
    </row>
    <row r="63" spans="1:1">
      <c r="A63" s="170" t="s">
        <v>643</v>
      </c>
    </row>
    <row r="64" spans="1:1">
      <c r="A64" s="170" t="s">
        <v>772</v>
      </c>
    </row>
    <row r="65" spans="1:1">
      <c r="A65" s="170" t="s">
        <v>445</v>
      </c>
    </row>
    <row r="66" spans="1:1">
      <c r="A66" s="170" t="s">
        <v>446</v>
      </c>
    </row>
    <row r="67" spans="1:1">
      <c r="A67" s="922" t="s">
        <v>1041</v>
      </c>
    </row>
    <row r="68" spans="1:1" ht="31.5">
      <c r="A68" s="171" t="s">
        <v>779</v>
      </c>
    </row>
    <row r="69" spans="1:1">
      <c r="A69" s="162" t="s">
        <v>644</v>
      </c>
    </row>
    <row r="70" spans="1:1">
      <c r="A70" s="171" t="s">
        <v>886</v>
      </c>
    </row>
    <row r="71" spans="1:1" ht="31.5">
      <c r="A71" s="171" t="s">
        <v>885</v>
      </c>
    </row>
    <row r="72" spans="1:1">
      <c r="A72" s="170"/>
    </row>
    <row r="73" spans="1:1">
      <c r="A73" s="174" t="s">
        <v>625</v>
      </c>
    </row>
    <row r="74" spans="1:1" s="107" customFormat="1">
      <c r="A74" s="170" t="s">
        <v>626</v>
      </c>
    </row>
    <row r="75" spans="1:1" ht="31.5">
      <c r="A75" s="170" t="s">
        <v>645</v>
      </c>
    </row>
    <row r="76" spans="1:1" ht="31.5">
      <c r="A76" s="170" t="s">
        <v>449</v>
      </c>
    </row>
    <row r="77" spans="1:1" ht="31.5">
      <c r="A77" s="170" t="s">
        <v>628</v>
      </c>
    </row>
    <row r="78" spans="1:1">
      <c r="A78" s="170"/>
    </row>
    <row r="79" spans="1:1">
      <c r="A79" s="176" t="s">
        <v>897</v>
      </c>
    </row>
    <row r="80" spans="1:1" ht="31.5">
      <c r="A80" s="162" t="s">
        <v>896</v>
      </c>
    </row>
    <row r="81" spans="1:1">
      <c r="A81" s="188" t="s">
        <v>898</v>
      </c>
    </row>
    <row r="82" spans="1:1">
      <c r="A82" s="162"/>
    </row>
    <row r="83" spans="1:1">
      <c r="A83" s="698" t="s">
        <v>773</v>
      </c>
    </row>
    <row r="84" spans="1:1">
      <c r="A84" s="699" t="s">
        <v>781</v>
      </c>
    </row>
    <row r="85" spans="1:1">
      <c r="A85" s="700" t="s">
        <v>780</v>
      </c>
    </row>
    <row r="86" spans="1:1" ht="47.25">
      <c r="A86" s="701" t="s">
        <v>1030</v>
      </c>
    </row>
    <row r="87" spans="1:1">
      <c r="A87" s="637"/>
    </row>
    <row r="88" spans="1:1">
      <c r="A88" s="695" t="s">
        <v>894</v>
      </c>
    </row>
    <row r="89" spans="1:1">
      <c r="A89" s="864" t="s">
        <v>1029</v>
      </c>
    </row>
    <row r="90" spans="1:1">
      <c r="A90" s="696" t="s">
        <v>653</v>
      </c>
    </row>
    <row r="91" spans="1:1">
      <c r="A91" s="864" t="s">
        <v>570</v>
      </c>
    </row>
    <row r="92" spans="1:1">
      <c r="A92" s="695" t="s">
        <v>572</v>
      </c>
    </row>
    <row r="93" spans="1:1">
      <c r="A93" s="864" t="s">
        <v>571</v>
      </c>
    </row>
    <row r="94" spans="1:1">
      <c r="A94" s="696"/>
    </row>
    <row r="95" spans="1:1">
      <c r="A95" s="695" t="s">
        <v>646</v>
      </c>
    </row>
    <row r="96" spans="1:1">
      <c r="A96" s="696" t="s">
        <v>453</v>
      </c>
    </row>
    <row r="97" spans="1:1">
      <c r="A97" s="696" t="s">
        <v>895</v>
      </c>
    </row>
    <row r="98" spans="1:1">
      <c r="A98" s="696" t="s">
        <v>451</v>
      </c>
    </row>
    <row r="99" spans="1:1">
      <c r="A99" s="696" t="s">
        <v>607</v>
      </c>
    </row>
    <row r="100" spans="1:1">
      <c r="A100" s="697"/>
    </row>
  </sheetData>
  <sheetProtection algorithmName="SHA-512" hashValue="z/Z0AdT9vYYFaR1qcg+b7Fc5LFIBcs2rLD+rxdT2pKZp4XFyFE8CiwowDar7xBY+zqcODxdDbfAj3owGq4807Q==" saltValue="LwYKkPAyx1qQ3xF63RKclQ==" spinCount="100000" sheet="1" objects="1" scenarios="1"/>
  <customSheetViews>
    <customSheetView guid="{D5E2AB36-2130-41FB-951A-761EED4C953E}" scale="90">
      <pane ySplit="2" topLeftCell="A3" activePane="bottomLeft" state="frozen"/>
      <selection pane="bottomLeft" activeCell="A11" sqref="A11"/>
      <pageMargins left="0.7" right="0.7" top="0.78740157499999996" bottom="0.78740157499999996" header="0.3" footer="0.3"/>
      <pageSetup paperSize="9" orientation="portrait" r:id="rId1"/>
    </customSheetView>
    <customSheetView guid="{BE452244-6F10-4975-B826-9D23F0348063}" scale="90">
      <pane ySplit="2" topLeftCell="A3" activePane="bottomLeft" state="frozen"/>
      <selection pane="bottomLeft" activeCell="A11" sqref="A11"/>
      <pageMargins left="0.7" right="0.7" top="0.78740157499999996" bottom="0.78740157499999996" header="0.3" footer="0.3"/>
      <pageSetup paperSize="9" orientation="portrait" r:id="rId2"/>
    </customSheetView>
  </customSheetViews>
  <hyperlinks>
    <hyperlink ref="A89" r:id="rId3"/>
    <hyperlink ref="A91" r:id="rId4"/>
    <hyperlink ref="A93" r:id="rId5"/>
    <hyperlink ref="A81" r:id="rId6"/>
  </hyperlinks>
  <pageMargins left="0.7" right="0.7" top="0.78740157499999996" bottom="0.78740157499999996" header="0.3" footer="0.3"/>
  <pageSetup paperSize="9" scale="81" orientation="portrait" r:id="rId7"/>
  <rowBreaks count="1" manualBreakCount="1">
    <brk id="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2"/>
  <sheetViews>
    <sheetView zoomScale="90" zoomScaleNormal="90" workbookViewId="0">
      <pane ySplit="1" topLeftCell="A2" activePane="bottomLeft" state="frozen"/>
      <selection pane="bottomLeft" activeCell="B2" sqref="B2"/>
    </sheetView>
  </sheetViews>
  <sheetFormatPr baseColWidth="10" defaultColWidth="10.85546875" defaultRowHeight="15.75"/>
  <cols>
    <col min="1" max="1" width="51.42578125" style="98" customWidth="1"/>
    <col min="2" max="2" width="74.140625" style="98" customWidth="1"/>
    <col min="3" max="16384" width="10.85546875" style="98"/>
  </cols>
  <sheetData>
    <row r="1" spans="1:2" ht="48.95" customHeight="1">
      <c r="A1" s="415" t="s">
        <v>914</v>
      </c>
      <c r="B1" s="480" t="s">
        <v>792</v>
      </c>
    </row>
    <row r="2" spans="1:2" s="107" customFormat="1" ht="39.950000000000003" customHeight="1">
      <c r="A2" s="159" t="s">
        <v>887</v>
      </c>
      <c r="B2" s="832"/>
    </row>
    <row r="3" spans="1:2" ht="39.950000000000003" customHeight="1">
      <c r="A3" s="685" t="s">
        <v>656</v>
      </c>
      <c r="B3" s="99"/>
    </row>
    <row r="4" spans="1:2" ht="21.6" customHeight="1">
      <c r="A4" s="103" t="s">
        <v>436</v>
      </c>
      <c r="B4" s="99"/>
    </row>
    <row r="5" spans="1:2" ht="39.950000000000003" customHeight="1">
      <c r="A5" s="685" t="s">
        <v>657</v>
      </c>
      <c r="B5" s="99"/>
    </row>
    <row r="6" spans="1:2" ht="39.950000000000003" customHeight="1">
      <c r="A6" s="103" t="s">
        <v>437</v>
      </c>
      <c r="B6" s="99"/>
    </row>
    <row r="7" spans="1:2">
      <c r="A7" s="181" t="s">
        <v>534</v>
      </c>
      <c r="B7" s="157"/>
    </row>
    <row r="8" spans="1:2" ht="20.100000000000001" customHeight="1">
      <c r="A8" s="103" t="s">
        <v>602</v>
      </c>
      <c r="B8" s="99"/>
    </row>
    <row r="9" spans="1:2" ht="22.5" customHeight="1">
      <c r="A9" s="103" t="s">
        <v>603</v>
      </c>
      <c r="B9" s="99"/>
    </row>
    <row r="10" spans="1:2" ht="21" customHeight="1">
      <c r="A10" s="103" t="s">
        <v>604</v>
      </c>
      <c r="B10" s="99"/>
    </row>
    <row r="11" spans="1:2" ht="21.6" customHeight="1">
      <c r="A11" s="103" t="s">
        <v>888</v>
      </c>
      <c r="B11" s="99"/>
    </row>
    <row r="12" spans="1:2" ht="18.95" customHeight="1">
      <c r="A12" s="103" t="s">
        <v>605</v>
      </c>
      <c r="B12" s="99"/>
    </row>
    <row r="13" spans="1:2" ht="31.5">
      <c r="A13" s="103" t="s">
        <v>889</v>
      </c>
      <c r="B13" s="99"/>
    </row>
    <row r="14" spans="1:2" ht="41.25">
      <c r="A14" s="181" t="s">
        <v>891</v>
      </c>
      <c r="B14" s="157"/>
    </row>
    <row r="15" spans="1:2">
      <c r="A15" s="103" t="s">
        <v>433</v>
      </c>
      <c r="B15" s="99"/>
    </row>
    <row r="16" spans="1:2">
      <c r="A16" s="103" t="s">
        <v>434</v>
      </c>
      <c r="B16" s="99"/>
    </row>
    <row r="17" spans="1:2">
      <c r="A17" s="103" t="s">
        <v>533</v>
      </c>
      <c r="B17" s="99"/>
    </row>
    <row r="18" spans="1:2">
      <c r="A18" s="103" t="s">
        <v>435</v>
      </c>
      <c r="B18" s="99"/>
    </row>
    <row r="19" spans="1:2" ht="18" customHeight="1">
      <c r="A19" s="103" t="s">
        <v>598</v>
      </c>
      <c r="B19" s="99"/>
    </row>
    <row r="20" spans="1:2">
      <c r="A20" s="181" t="s">
        <v>441</v>
      </c>
      <c r="B20" s="833" t="s">
        <v>535</v>
      </c>
    </row>
    <row r="21" spans="1:2" ht="39.950000000000003" customHeight="1">
      <c r="A21" s="103" t="s">
        <v>2</v>
      </c>
      <c r="B21" s="100"/>
    </row>
    <row r="22" spans="1:2" ht="39.950000000000003" customHeight="1">
      <c r="A22" s="103" t="s">
        <v>3</v>
      </c>
      <c r="B22" s="100"/>
    </row>
    <row r="23" spans="1:2" ht="39.950000000000003" customHeight="1">
      <c r="A23" s="103" t="s">
        <v>532</v>
      </c>
      <c r="B23" s="101"/>
    </row>
    <row r="24" spans="1:2" ht="39.950000000000003" customHeight="1">
      <c r="A24" s="103" t="s">
        <v>4</v>
      </c>
      <c r="B24" s="100"/>
    </row>
    <row r="25" spans="1:2" ht="39.950000000000003" customHeight="1">
      <c r="A25" s="103" t="s">
        <v>531</v>
      </c>
      <c r="B25" s="100"/>
    </row>
    <row r="26" spans="1:2" ht="39.950000000000003" customHeight="1">
      <c r="A26" s="103" t="s">
        <v>5</v>
      </c>
      <c r="B26" s="100"/>
    </row>
    <row r="27" spans="1:2">
      <c r="A27" s="181" t="s">
        <v>432</v>
      </c>
      <c r="B27" s="158"/>
    </row>
    <row r="28" spans="1:2" ht="39.950000000000003" customHeight="1">
      <c r="A28" s="103" t="s">
        <v>599</v>
      </c>
      <c r="B28" s="267"/>
    </row>
    <row r="29" spans="1:2" ht="39.950000000000003" customHeight="1">
      <c r="A29" s="103" t="s">
        <v>600</v>
      </c>
      <c r="B29" s="267"/>
    </row>
    <row r="30" spans="1:2" ht="39.950000000000003" customHeight="1">
      <c r="A30" s="103" t="s">
        <v>601</v>
      </c>
      <c r="B30" s="267"/>
    </row>
    <row r="31" spans="1:2">
      <c r="A31" s="923"/>
      <c r="B31" s="924"/>
    </row>
    <row r="32" spans="1:2" ht="57.6" customHeight="1">
      <c r="A32" s="105" t="s">
        <v>890</v>
      </c>
      <c r="B32" s="880"/>
    </row>
  </sheetData>
  <sheetProtection algorithmName="SHA-512" hashValue="O2vhqz/kxxmonymUvpGnDA60dYA639y+avyvzy/jV3q8lWdNA86k9X2yVSmXrcHKotmI451CWIquyGt3wZCIZQ==" saltValue="6NPz1NPwUrKA5ZV7RQcEJw==" spinCount="100000" sheet="1" selectLockedCells="1"/>
  <customSheetViews>
    <customSheetView guid="{D5E2AB36-2130-41FB-951A-761EED4C953E}" scale="90">
      <pane ySplit="1" topLeftCell="A2" activePane="bottomLeft" state="frozen"/>
      <selection pane="bottomLeft" activeCell="D8" sqref="D8"/>
      <pageMargins left="0.7" right="0.7" top="0.78740157499999996" bottom="0.78740157499999996" header="0.3" footer="0.3"/>
      <pageSetup paperSize="9" scale="72" orientation="portrait" r:id="rId1"/>
    </customSheetView>
    <customSheetView guid="{BE452244-6F10-4975-B826-9D23F0348063}" scale="90">
      <pane ySplit="1" topLeftCell="A2" activePane="bottomLeft" state="frozen"/>
      <selection pane="bottomLeft" activeCell="D8" sqref="D8"/>
      <pageMargins left="0.7" right="0.7" top="0.78740157499999996" bottom="0.78740157499999996" header="0.3" footer="0.3"/>
      <pageSetup paperSize="9" scale="72" orientation="portrait" r:id="rId2"/>
    </customSheetView>
  </customSheetViews>
  <mergeCells count="1">
    <mergeCell ref="A31:B31"/>
  </mergeCells>
  <pageMargins left="0.7" right="0.7" top="0.78740157499999996" bottom="0.78740157499999996" header="0.3" footer="0.3"/>
  <pageSetup paperSize="9" scale="64"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AF847"/>
  <sheetViews>
    <sheetView zoomScaleNormal="100" workbookViewId="0">
      <selection activeCell="D16" sqref="D16"/>
    </sheetView>
  </sheetViews>
  <sheetFormatPr baseColWidth="10" defaultColWidth="12.42578125" defaultRowHeight="15.75"/>
  <cols>
    <col min="1" max="1" width="8.140625" style="1" bestFit="1" customWidth="1"/>
    <col min="2" max="2" width="62.85546875" style="1" customWidth="1"/>
    <col min="3" max="3" width="15.85546875" style="1" customWidth="1"/>
    <col min="4" max="4" width="18.42578125" style="1" bestFit="1" customWidth="1"/>
    <col min="5" max="5" width="17.140625" style="1" bestFit="1" customWidth="1"/>
    <col min="6" max="6" width="15.42578125" style="1" bestFit="1" customWidth="1"/>
    <col min="7" max="7" width="22.42578125" style="1" customWidth="1"/>
    <col min="8" max="8" width="22.85546875" style="801" customWidth="1"/>
    <col min="9" max="9" width="15.85546875" style="33" customWidth="1"/>
    <col min="10" max="10" width="16.7109375" style="33" customWidth="1"/>
    <col min="11" max="11" width="15.85546875" style="33" customWidth="1"/>
    <col min="12" max="12" width="15.42578125" style="33" customWidth="1"/>
    <col min="13" max="13" width="18.7109375" style="33" customWidth="1"/>
    <col min="14" max="14" width="15.85546875" style="33" customWidth="1"/>
    <col min="15" max="15" width="15.42578125" style="33" customWidth="1"/>
    <col min="16" max="16" width="15.85546875" style="33" customWidth="1"/>
    <col min="17" max="32" width="12.42578125" style="33"/>
    <col min="33" max="16384" width="12.42578125" style="1"/>
  </cols>
  <sheetData>
    <row r="1" spans="1:9" ht="87.6" customHeight="1">
      <c r="A1" s="834" t="s">
        <v>704</v>
      </c>
      <c r="B1" s="945" t="s">
        <v>902</v>
      </c>
      <c r="C1" s="945"/>
      <c r="D1" s="945"/>
      <c r="E1" s="945"/>
      <c r="F1" s="945"/>
      <c r="G1" s="946"/>
      <c r="H1" s="800"/>
      <c r="I1" s="5"/>
    </row>
    <row r="2" spans="1:9" ht="43.5" customHeight="1">
      <c r="A2" s="738"/>
      <c r="B2" s="841" t="s">
        <v>688</v>
      </c>
      <c r="C2" s="947"/>
      <c r="D2" s="948"/>
      <c r="E2" s="948"/>
      <c r="F2" s="948"/>
      <c r="G2" s="949"/>
      <c r="H2" s="835"/>
      <c r="I2" s="5"/>
    </row>
    <row r="3" spans="1:9">
      <c r="A3" s="738"/>
      <c r="B3" s="409"/>
      <c r="C3" s="411" t="s">
        <v>431</v>
      </c>
      <c r="D3" s="411" t="s">
        <v>1</v>
      </c>
      <c r="E3" s="682" t="s">
        <v>689</v>
      </c>
      <c r="F3" s="681" t="s">
        <v>853</v>
      </c>
      <c r="G3" s="809"/>
      <c r="H3" s="836"/>
      <c r="I3" s="5"/>
    </row>
    <row r="4" spans="1:9" ht="18.600000000000001" customHeight="1">
      <c r="A4" s="738"/>
      <c r="B4" s="409" t="s">
        <v>705</v>
      </c>
      <c r="C4" s="732"/>
      <c r="D4" s="625"/>
      <c r="E4" s="625"/>
      <c r="F4" s="625"/>
      <c r="G4" s="810"/>
      <c r="H4" s="836"/>
      <c r="I4" s="5"/>
    </row>
    <row r="5" spans="1:9" ht="31.5">
      <c r="A5" s="738"/>
      <c r="B5" s="410"/>
      <c r="C5" s="413" t="s">
        <v>7</v>
      </c>
      <c r="D5" s="412" t="s">
        <v>8</v>
      </c>
      <c r="E5" s="412" t="s">
        <v>9</v>
      </c>
      <c r="F5" s="412" t="s">
        <v>565</v>
      </c>
      <c r="G5" s="810"/>
      <c r="H5" s="836"/>
      <c r="I5" s="5"/>
    </row>
    <row r="6" spans="1:9" ht="18.600000000000001" customHeight="1">
      <c r="A6" s="738"/>
      <c r="B6" s="954"/>
      <c r="C6" s="955"/>
      <c r="D6" s="956"/>
      <c r="E6" s="952" t="s">
        <v>536</v>
      </c>
      <c r="F6" s="953"/>
      <c r="G6" s="839"/>
      <c r="H6" s="837"/>
      <c r="I6" s="5"/>
    </row>
    <row r="7" spans="1:9" ht="15.6" customHeight="1">
      <c r="A7" s="738"/>
      <c r="B7" s="377" t="s">
        <v>4</v>
      </c>
      <c r="C7" s="626"/>
      <c r="D7" s="626"/>
      <c r="E7" s="733"/>
      <c r="F7" s="733"/>
      <c r="G7" s="840"/>
      <c r="H7" s="838"/>
      <c r="I7" s="5"/>
    </row>
    <row r="8" spans="1:9">
      <c r="A8" s="738"/>
      <c r="B8" s="377" t="s">
        <v>10</v>
      </c>
      <c r="C8" s="626"/>
      <c r="D8" s="626"/>
      <c r="E8" s="733"/>
      <c r="F8" s="733"/>
      <c r="G8" s="840"/>
      <c r="H8" s="838"/>
      <c r="I8" s="5"/>
    </row>
    <row r="9" spans="1:9" ht="18.600000000000001" customHeight="1">
      <c r="A9" s="738"/>
      <c r="B9" s="377" t="s">
        <v>11</v>
      </c>
      <c r="C9" s="626"/>
      <c r="D9" s="626"/>
      <c r="E9" s="733"/>
      <c r="F9" s="733"/>
      <c r="G9" s="840"/>
      <c r="H9" s="838"/>
      <c r="I9" s="5"/>
    </row>
    <row r="10" spans="1:9" ht="18.75">
      <c r="A10" s="738"/>
      <c r="B10" s="957" t="s">
        <v>736</v>
      </c>
      <c r="C10" s="957"/>
      <c r="D10" s="593"/>
      <c r="E10" s="595"/>
      <c r="F10" s="596"/>
      <c r="G10" s="840"/>
      <c r="H10" s="838"/>
      <c r="I10" s="5"/>
    </row>
    <row r="11" spans="1:9">
      <c r="A11" s="738"/>
      <c r="B11" s="944" t="s">
        <v>6</v>
      </c>
      <c r="C11" s="944"/>
      <c r="D11" s="6"/>
      <c r="E11" s="126"/>
      <c r="F11" s="597"/>
      <c r="G11" s="840"/>
      <c r="H11" s="838"/>
      <c r="I11" s="5"/>
    </row>
    <row r="12" spans="1:9">
      <c r="A12" s="738"/>
      <c r="B12" s="944" t="s">
        <v>931</v>
      </c>
      <c r="C12" s="944"/>
      <c r="D12" s="378"/>
      <c r="E12" s="126"/>
      <c r="F12" s="597"/>
      <c r="G12" s="840"/>
      <c r="H12" s="838"/>
      <c r="I12" s="5"/>
    </row>
    <row r="13" spans="1:9" ht="65.25" customHeight="1">
      <c r="A13" s="738"/>
      <c r="B13" s="958" t="s">
        <v>936</v>
      </c>
      <c r="C13" s="958"/>
      <c r="D13" s="591"/>
      <c r="E13" s="126"/>
      <c r="F13" s="597"/>
      <c r="G13" s="840"/>
      <c r="H13" s="838"/>
      <c r="I13" s="5"/>
    </row>
    <row r="14" spans="1:9" ht="15.6" customHeight="1">
      <c r="A14" s="738"/>
      <c r="B14" s="959" t="s">
        <v>731</v>
      </c>
      <c r="C14" s="959"/>
      <c r="D14" s="593">
        <v>0</v>
      </c>
      <c r="E14" s="126"/>
      <c r="F14" s="597"/>
      <c r="G14" s="840"/>
      <c r="H14" s="838"/>
      <c r="I14" s="5"/>
    </row>
    <row r="15" spans="1:9" ht="18.75">
      <c r="A15" s="738"/>
      <c r="B15" s="959" t="s">
        <v>735</v>
      </c>
      <c r="C15" s="959"/>
      <c r="D15" s="593">
        <v>0</v>
      </c>
      <c r="E15" s="126"/>
      <c r="F15" s="597"/>
      <c r="G15" s="840"/>
      <c r="H15" s="838"/>
      <c r="I15" s="5"/>
    </row>
    <row r="16" spans="1:9" ht="28.5" customHeight="1">
      <c r="A16" s="738"/>
      <c r="B16" s="960" t="s">
        <v>725</v>
      </c>
      <c r="C16" s="960"/>
      <c r="D16" s="592" t="s">
        <v>947</v>
      </c>
      <c r="E16" s="598"/>
      <c r="F16" s="599"/>
      <c r="G16" s="840"/>
      <c r="H16" s="838"/>
      <c r="I16" s="5"/>
    </row>
    <row r="17" spans="1:9" ht="33.6" customHeight="1">
      <c r="A17" s="738"/>
      <c r="B17" s="943" t="s">
        <v>738</v>
      </c>
      <c r="C17" s="943"/>
      <c r="D17" s="943"/>
      <c r="E17" s="943"/>
      <c r="F17" s="943"/>
      <c r="G17" s="950" t="s">
        <v>687</v>
      </c>
      <c r="H17" s="802"/>
      <c r="I17" s="5"/>
    </row>
    <row r="18" spans="1:9" ht="72.95" customHeight="1">
      <c r="A18" s="738"/>
      <c r="B18" s="943"/>
      <c r="C18" s="943"/>
      <c r="D18" s="943"/>
      <c r="E18" s="943"/>
      <c r="F18" s="943"/>
      <c r="G18" s="951"/>
      <c r="H18" s="802"/>
      <c r="I18" s="5"/>
    </row>
    <row r="19" spans="1:9" ht="14.1" customHeight="1">
      <c r="A19" s="735">
        <v>1</v>
      </c>
      <c r="B19" s="942" t="s">
        <v>756</v>
      </c>
      <c r="C19" s="942"/>
      <c r="D19" s="942"/>
      <c r="E19" s="942"/>
      <c r="F19" s="736">
        <f>('4 KALKULATION Detail'!F16)</f>
        <v>0</v>
      </c>
      <c r="G19" s="737">
        <f>('4 KALKULATION Detail'!M16)</f>
        <v>0</v>
      </c>
      <c r="H19" s="803"/>
    </row>
    <row r="20" spans="1:9" ht="14.1" customHeight="1">
      <c r="A20" s="735">
        <v>2</v>
      </c>
      <c r="B20" s="942" t="s">
        <v>757</v>
      </c>
      <c r="C20" s="942"/>
      <c r="D20" s="942"/>
      <c r="E20" s="942"/>
      <c r="F20" s="736">
        <f>('4 KALKULATION Detail'!F31)</f>
        <v>0</v>
      </c>
      <c r="G20" s="737">
        <f>('4 KALKULATION Detail'!M31)</f>
        <v>0</v>
      </c>
      <c r="H20" s="803"/>
    </row>
    <row r="21" spans="1:9" ht="14.1" customHeight="1">
      <c r="A21" s="735">
        <v>3</v>
      </c>
      <c r="B21" s="942" t="s">
        <v>758</v>
      </c>
      <c r="C21" s="942"/>
      <c r="D21" s="942"/>
      <c r="E21" s="942"/>
      <c r="F21" s="736">
        <f>('4 KALKULATION Detail'!F124)</f>
        <v>0</v>
      </c>
      <c r="G21" s="737">
        <f>('4 KALKULATION Detail'!M124)</f>
        <v>0</v>
      </c>
      <c r="H21" s="803"/>
    </row>
    <row r="22" spans="1:9" ht="14.1" customHeight="1">
      <c r="A22" s="735">
        <v>4</v>
      </c>
      <c r="B22" s="942" t="s">
        <v>759</v>
      </c>
      <c r="C22" s="942"/>
      <c r="D22" s="942"/>
      <c r="E22" s="942"/>
      <c r="F22" s="736">
        <f>('4 KALKULATION Detail'!F162)</f>
        <v>0</v>
      </c>
      <c r="G22" s="737">
        <v>0</v>
      </c>
      <c r="H22" s="803"/>
    </row>
    <row r="23" spans="1:9" ht="14.1" customHeight="1">
      <c r="A23" s="735">
        <v>5</v>
      </c>
      <c r="B23" s="942" t="s">
        <v>760</v>
      </c>
      <c r="C23" s="942"/>
      <c r="D23" s="942"/>
      <c r="E23" s="942"/>
      <c r="F23" s="736">
        <f>('4 KALKULATION Detail'!F175)</f>
        <v>0</v>
      </c>
      <c r="G23" s="737">
        <f>('4 KALKULATION Detail'!M175)</f>
        <v>0</v>
      </c>
      <c r="H23" s="803"/>
    </row>
    <row r="24" spans="1:9" ht="14.1" customHeight="1">
      <c r="A24" s="735">
        <v>6</v>
      </c>
      <c r="B24" s="942" t="s">
        <v>761</v>
      </c>
      <c r="C24" s="942"/>
      <c r="D24" s="942"/>
      <c r="E24" s="942"/>
      <c r="F24" s="736">
        <f>('4 KALKULATION Detail'!F202)</f>
        <v>0</v>
      </c>
      <c r="G24" s="737">
        <f>('4 KALKULATION Detail'!M202)</f>
        <v>0</v>
      </c>
      <c r="H24" s="803"/>
    </row>
    <row r="25" spans="1:9" ht="14.1" customHeight="1">
      <c r="A25" s="735">
        <v>7</v>
      </c>
      <c r="B25" s="942" t="s">
        <v>762</v>
      </c>
      <c r="C25" s="942"/>
      <c r="D25" s="942"/>
      <c r="E25" s="942"/>
      <c r="F25" s="736">
        <f>('4 KALKULATION Detail'!F227)</f>
        <v>0</v>
      </c>
      <c r="G25" s="737">
        <f>('4 KALKULATION Detail'!M227)</f>
        <v>0</v>
      </c>
      <c r="H25" s="803"/>
    </row>
    <row r="26" spans="1:9" ht="14.1" customHeight="1">
      <c r="A26" s="735">
        <v>8</v>
      </c>
      <c r="B26" s="942" t="s">
        <v>763</v>
      </c>
      <c r="C26" s="942"/>
      <c r="D26" s="942"/>
      <c r="E26" s="942"/>
      <c r="F26" s="736">
        <f>('4 KALKULATION Detail'!F239)</f>
        <v>0</v>
      </c>
      <c r="G26" s="737">
        <f>('4 KALKULATION Detail'!M239)</f>
        <v>0</v>
      </c>
      <c r="H26" s="803"/>
    </row>
    <row r="27" spans="1:9" ht="14.1" customHeight="1">
      <c r="A27" s="735">
        <v>9</v>
      </c>
      <c r="B27" s="942" t="s">
        <v>764</v>
      </c>
      <c r="C27" s="942"/>
      <c r="D27" s="942"/>
      <c r="E27" s="942"/>
      <c r="F27" s="736">
        <f>('4 KALKULATION Detail'!F248)</f>
        <v>0</v>
      </c>
      <c r="G27" s="737">
        <f>('4 KALKULATION Detail'!M248)</f>
        <v>0</v>
      </c>
      <c r="H27" s="803"/>
    </row>
    <row r="28" spans="1:9" ht="14.1" customHeight="1">
      <c r="A28" s="735">
        <v>10</v>
      </c>
      <c r="B28" s="942" t="s">
        <v>765</v>
      </c>
      <c r="C28" s="942"/>
      <c r="D28" s="942"/>
      <c r="E28" s="942"/>
      <c r="F28" s="736">
        <f>('4 KALKULATION Detail'!F261)</f>
        <v>0</v>
      </c>
      <c r="G28" s="737">
        <f>('4 KALKULATION Detail'!M261)</f>
        <v>0</v>
      </c>
      <c r="H28" s="803"/>
    </row>
    <row r="29" spans="1:9" ht="14.1" customHeight="1">
      <c r="A29" s="738"/>
      <c r="B29" s="961" t="s">
        <v>440</v>
      </c>
      <c r="C29" s="961"/>
      <c r="D29" s="961"/>
      <c r="E29" s="961"/>
      <c r="F29" s="739">
        <f>SUM(F19:F28)</f>
        <v>0</v>
      </c>
      <c r="G29" s="740">
        <f>SUM(G19:G28)</f>
        <v>0</v>
      </c>
      <c r="H29" s="804"/>
    </row>
    <row r="30" spans="1:9" ht="14.1" customHeight="1">
      <c r="A30" s="738"/>
      <c r="B30" s="962" t="s">
        <v>959</v>
      </c>
      <c r="C30" s="962"/>
      <c r="D30" s="379">
        <v>0</v>
      </c>
      <c r="E30" s="380">
        <f>(F29-F35)</f>
        <v>0</v>
      </c>
      <c r="F30" s="739">
        <f>F29*D30</f>
        <v>0</v>
      </c>
      <c r="G30" s="120">
        <f>(F30)</f>
        <v>0</v>
      </c>
      <c r="H30" s="805"/>
    </row>
    <row r="31" spans="1:9" ht="26.1" customHeight="1">
      <c r="A31" s="738"/>
      <c r="B31" s="962" t="s">
        <v>481</v>
      </c>
      <c r="C31" s="962"/>
      <c r="D31" s="962"/>
      <c r="E31" s="962"/>
      <c r="F31" s="624">
        <f>F29+F30</f>
        <v>0</v>
      </c>
      <c r="G31" s="408">
        <f>SUM(G29:G30)</f>
        <v>0</v>
      </c>
      <c r="H31" s="805"/>
    </row>
    <row r="32" spans="1:9" ht="17.100000000000001" customHeight="1">
      <c r="A32" s="738"/>
      <c r="B32" s="967"/>
      <c r="C32" s="967"/>
      <c r="D32" s="967"/>
      <c r="E32" s="967"/>
      <c r="F32" s="967"/>
      <c r="G32" s="808"/>
      <c r="H32" s="805"/>
    </row>
    <row r="33" spans="1:8" ht="75.95" customHeight="1">
      <c r="A33" s="738"/>
      <c r="B33" s="963" t="s">
        <v>739</v>
      </c>
      <c r="C33" s="963"/>
      <c r="D33" s="963"/>
      <c r="E33" s="963"/>
      <c r="F33" s="963"/>
      <c r="G33" s="811"/>
      <c r="H33" s="805"/>
    </row>
    <row r="34" spans="1:8" ht="56.45" customHeight="1">
      <c r="A34" s="738"/>
      <c r="B34" s="416" t="s">
        <v>696</v>
      </c>
      <c r="C34" s="383" t="s">
        <v>13</v>
      </c>
      <c r="D34" s="384" t="s">
        <v>472</v>
      </c>
      <c r="E34" s="384" t="s">
        <v>471</v>
      </c>
      <c r="F34" s="475" t="s">
        <v>698</v>
      </c>
      <c r="G34" s="189" t="s">
        <v>685</v>
      </c>
      <c r="H34" s="805"/>
    </row>
    <row r="35" spans="1:8" ht="15" customHeight="1">
      <c r="A35" s="738"/>
      <c r="B35" s="385" t="s">
        <v>438</v>
      </c>
      <c r="C35" s="49">
        <f>IFERROR(F35/$F$31,0)</f>
        <v>0</v>
      </c>
      <c r="D35" s="121">
        <v>0</v>
      </c>
      <c r="E35" s="386">
        <v>0</v>
      </c>
      <c r="F35" s="387">
        <f t="shared" ref="F35:F45" si="0">IF(E35&gt;0,E35,D35)</f>
        <v>0</v>
      </c>
      <c r="G35" s="120">
        <f t="shared" ref="G35:G45" si="1">F35</f>
        <v>0</v>
      </c>
      <c r="H35" s="805"/>
    </row>
    <row r="36" spans="1:8" ht="15" customHeight="1">
      <c r="A36" s="738"/>
      <c r="B36" s="385" t="s">
        <v>439</v>
      </c>
      <c r="C36" s="49">
        <f t="shared" ref="C36:C44" si="2">IFERROR(F36/$F$31,0)</f>
        <v>0</v>
      </c>
      <c r="D36" s="121">
        <v>0</v>
      </c>
      <c r="E36" s="386">
        <v>0</v>
      </c>
      <c r="F36" s="387">
        <f t="shared" si="0"/>
        <v>0</v>
      </c>
      <c r="G36" s="120">
        <f t="shared" si="1"/>
        <v>0</v>
      </c>
      <c r="H36" s="805"/>
    </row>
    <row r="37" spans="1:8" ht="15" customHeight="1">
      <c r="A37" s="738"/>
      <c r="B37" s="388"/>
      <c r="C37" s="49">
        <f t="shared" si="2"/>
        <v>0</v>
      </c>
      <c r="D37" s="121">
        <v>0</v>
      </c>
      <c r="E37" s="386">
        <v>0</v>
      </c>
      <c r="F37" s="387">
        <f>IF(E37&gt;0,E37,D37)</f>
        <v>0</v>
      </c>
      <c r="G37" s="120">
        <f t="shared" si="1"/>
        <v>0</v>
      </c>
      <c r="H37" s="805"/>
    </row>
    <row r="38" spans="1:8" ht="15" customHeight="1">
      <c r="A38" s="738"/>
      <c r="B38" s="389"/>
      <c r="C38" s="49">
        <f t="shared" si="2"/>
        <v>0</v>
      </c>
      <c r="D38" s="121">
        <v>0</v>
      </c>
      <c r="E38" s="386">
        <v>0</v>
      </c>
      <c r="F38" s="387">
        <f t="shared" si="0"/>
        <v>0</v>
      </c>
      <c r="G38" s="120">
        <f t="shared" si="1"/>
        <v>0</v>
      </c>
      <c r="H38" s="805"/>
    </row>
    <row r="39" spans="1:8" ht="15" customHeight="1">
      <c r="A39" s="738"/>
      <c r="B39" s="389"/>
      <c r="C39" s="49">
        <f t="shared" si="2"/>
        <v>0</v>
      </c>
      <c r="D39" s="121">
        <v>0</v>
      </c>
      <c r="E39" s="386">
        <v>0</v>
      </c>
      <c r="F39" s="387">
        <f t="shared" si="0"/>
        <v>0</v>
      </c>
      <c r="G39" s="120">
        <f t="shared" si="1"/>
        <v>0</v>
      </c>
      <c r="H39" s="805"/>
    </row>
    <row r="40" spans="1:8" ht="15" customHeight="1">
      <c r="A40" s="738"/>
      <c r="B40" s="389"/>
      <c r="C40" s="49">
        <f t="shared" si="2"/>
        <v>0</v>
      </c>
      <c r="D40" s="121">
        <v>0</v>
      </c>
      <c r="E40" s="386">
        <v>0</v>
      </c>
      <c r="F40" s="387">
        <f t="shared" si="0"/>
        <v>0</v>
      </c>
      <c r="G40" s="120">
        <f t="shared" si="1"/>
        <v>0</v>
      </c>
      <c r="H40" s="805"/>
    </row>
    <row r="41" spans="1:8" ht="15" customHeight="1">
      <c r="A41" s="738"/>
      <c r="B41" s="389"/>
      <c r="C41" s="49">
        <f t="shared" si="2"/>
        <v>0</v>
      </c>
      <c r="D41" s="121">
        <v>0</v>
      </c>
      <c r="E41" s="386">
        <v>0</v>
      </c>
      <c r="F41" s="387">
        <f t="shared" si="0"/>
        <v>0</v>
      </c>
      <c r="G41" s="120">
        <f t="shared" si="1"/>
        <v>0</v>
      </c>
      <c r="H41" s="805"/>
    </row>
    <row r="42" spans="1:8" ht="15" customHeight="1">
      <c r="A42" s="738"/>
      <c r="B42" s="389"/>
      <c r="C42" s="49">
        <f t="shared" si="2"/>
        <v>0</v>
      </c>
      <c r="D42" s="121">
        <v>0</v>
      </c>
      <c r="E42" s="386">
        <v>0</v>
      </c>
      <c r="F42" s="387">
        <f t="shared" si="0"/>
        <v>0</v>
      </c>
      <c r="G42" s="120">
        <f t="shared" si="1"/>
        <v>0</v>
      </c>
      <c r="H42" s="805"/>
    </row>
    <row r="43" spans="1:8" ht="15" customHeight="1">
      <c r="A43" s="738"/>
      <c r="B43" s="389"/>
      <c r="C43" s="49">
        <f t="shared" si="2"/>
        <v>0</v>
      </c>
      <c r="D43" s="121">
        <v>0</v>
      </c>
      <c r="E43" s="386">
        <v>0</v>
      </c>
      <c r="F43" s="387">
        <f t="shared" si="0"/>
        <v>0</v>
      </c>
      <c r="G43" s="120">
        <f t="shared" si="1"/>
        <v>0</v>
      </c>
      <c r="H43" s="805"/>
    </row>
    <row r="44" spans="1:8" ht="15" customHeight="1">
      <c r="A44" s="738"/>
      <c r="B44" s="389"/>
      <c r="C44" s="49">
        <f t="shared" si="2"/>
        <v>0</v>
      </c>
      <c r="D44" s="121">
        <v>0</v>
      </c>
      <c r="E44" s="386">
        <v>0</v>
      </c>
      <c r="F44" s="387">
        <f t="shared" si="0"/>
        <v>0</v>
      </c>
      <c r="G44" s="120">
        <f t="shared" si="1"/>
        <v>0</v>
      </c>
      <c r="H44" s="805"/>
    </row>
    <row r="45" spans="1:8" ht="15" customHeight="1">
      <c r="A45" s="738"/>
      <c r="B45" s="389"/>
      <c r="C45" s="49">
        <f>IFERROR(F45/$F$31,0)</f>
        <v>0</v>
      </c>
      <c r="D45" s="121">
        <v>0</v>
      </c>
      <c r="E45" s="386">
        <v>0</v>
      </c>
      <c r="F45" s="387">
        <f t="shared" si="0"/>
        <v>0</v>
      </c>
      <c r="G45" s="120">
        <f t="shared" si="1"/>
        <v>0</v>
      </c>
      <c r="H45" s="805"/>
    </row>
    <row r="46" spans="1:8" ht="21.95" customHeight="1">
      <c r="A46" s="738"/>
      <c r="B46" s="478" t="s">
        <v>697</v>
      </c>
      <c r="C46" s="474">
        <f>SUM(C35:C45)</f>
        <v>0</v>
      </c>
      <c r="D46" s="390">
        <f>SUM(D35:D45)</f>
        <v>0</v>
      </c>
      <c r="E46" s="390">
        <f>SUM(E35:E45)</f>
        <v>0</v>
      </c>
      <c r="F46" s="391">
        <f>SUM(F35:F45)</f>
        <v>0</v>
      </c>
      <c r="G46" s="405">
        <f>SUM(G35:G45)</f>
        <v>0</v>
      </c>
      <c r="H46" s="805"/>
    </row>
    <row r="47" spans="1:8" ht="15.6" customHeight="1">
      <c r="A47" s="738"/>
      <c r="B47" s="125"/>
      <c r="C47" s="125"/>
      <c r="D47" s="125"/>
      <c r="E47" s="125"/>
      <c r="F47" s="125"/>
      <c r="G47" s="812"/>
      <c r="H47" s="805"/>
    </row>
    <row r="48" spans="1:8" ht="41.1" customHeight="1">
      <c r="A48" s="738"/>
      <c r="B48" s="392" t="s">
        <v>953</v>
      </c>
      <c r="C48" s="414">
        <f>IF(F31&lt;50000,5%,IF(F31&gt;280000,3.1%,IF(F31&gt;200000,3.3%,IF(F31&gt;150000,3.5%,IF(F31&gt;50000,4%,)))))</f>
        <v>0.05</v>
      </c>
      <c r="D48" s="964"/>
      <c r="E48" s="393">
        <f>F29*C48</f>
        <v>0</v>
      </c>
      <c r="F48" s="813"/>
      <c r="G48" s="925"/>
      <c r="H48" s="805"/>
    </row>
    <row r="49" spans="1:32" ht="30.95" customHeight="1">
      <c r="A49" s="738"/>
      <c r="B49" s="394" t="s">
        <v>740</v>
      </c>
      <c r="C49" s="49">
        <f>IFERROR(F49/F31,0)</f>
        <v>0</v>
      </c>
      <c r="D49" s="965"/>
      <c r="E49" s="395">
        <f>('4 KALKULATION Detail'!G262)</f>
        <v>0</v>
      </c>
      <c r="F49" s="395">
        <f>E49</f>
        <v>0</v>
      </c>
      <c r="G49" s="925"/>
      <c r="H49" s="805"/>
    </row>
    <row r="50" spans="1:32" ht="21.6" customHeight="1">
      <c r="A50" s="738"/>
      <c r="B50" s="396" t="s">
        <v>496</v>
      </c>
      <c r="C50" s="49">
        <f>IFERROR(F50/F31,0)</f>
        <v>0</v>
      </c>
      <c r="D50" s="966"/>
      <c r="E50" s="477">
        <v>0</v>
      </c>
      <c r="F50" s="395">
        <f>E50</f>
        <v>0</v>
      </c>
      <c r="G50" s="925"/>
      <c r="H50" s="805"/>
    </row>
    <row r="51" spans="1:32" ht="14.45" customHeight="1">
      <c r="A51" s="738"/>
      <c r="B51" s="397"/>
      <c r="C51" s="414">
        <f>(C49+C50)</f>
        <v>0</v>
      </c>
      <c r="D51" s="926" t="s">
        <v>700</v>
      </c>
      <c r="E51" s="926"/>
      <c r="F51" s="398">
        <f>F49+F50</f>
        <v>0</v>
      </c>
      <c r="G51" s="406">
        <f>(F51)</f>
        <v>0</v>
      </c>
      <c r="H51" s="805"/>
    </row>
    <row r="52" spans="1:32" ht="33" customHeight="1">
      <c r="A52" s="738"/>
      <c r="B52" s="930" t="s">
        <v>737</v>
      </c>
      <c r="C52" s="931"/>
      <c r="D52" s="931"/>
      <c r="E52" s="931"/>
      <c r="F52" s="843">
        <f>F51-E48</f>
        <v>0</v>
      </c>
      <c r="G52" s="381"/>
      <c r="H52" s="805"/>
    </row>
    <row r="53" spans="1:32" ht="17.45" customHeight="1">
      <c r="A53" s="738"/>
      <c r="B53" s="122"/>
      <c r="C53" s="123"/>
      <c r="D53" s="123"/>
      <c r="E53" s="123"/>
      <c r="F53" s="123"/>
      <c r="G53" s="812"/>
      <c r="H53" s="805"/>
    </row>
    <row r="54" spans="1:32" ht="29.1" customHeight="1">
      <c r="A54" s="738"/>
      <c r="B54" s="399" t="s">
        <v>741</v>
      </c>
      <c r="C54" s="49">
        <f>IFERROR(F54/F31,0)</f>
        <v>0</v>
      </c>
      <c r="D54" s="814"/>
      <c r="E54" s="395">
        <f>('4 KALKULATION Detail'!H262)</f>
        <v>0</v>
      </c>
      <c r="F54" s="395">
        <f>E54</f>
        <v>0</v>
      </c>
      <c r="G54" s="925"/>
      <c r="H54" s="805"/>
    </row>
    <row r="55" spans="1:32" ht="24.95" customHeight="1">
      <c r="A55" s="738"/>
      <c r="B55" s="396" t="s">
        <v>496</v>
      </c>
      <c r="C55" s="49">
        <f>IFERROR(F55/F31,0)</f>
        <v>0</v>
      </c>
      <c r="D55" s="476"/>
      <c r="E55" s="477">
        <v>0</v>
      </c>
      <c r="F55" s="395">
        <f>E55</f>
        <v>0</v>
      </c>
      <c r="G55" s="925"/>
      <c r="H55" s="805"/>
    </row>
    <row r="56" spans="1:32" ht="15.6" customHeight="1">
      <c r="A56" s="738"/>
      <c r="B56" s="400"/>
      <c r="C56" s="414">
        <f>(C54+C55)</f>
        <v>0</v>
      </c>
      <c r="D56" s="926" t="s">
        <v>701</v>
      </c>
      <c r="E56" s="926"/>
      <c r="F56" s="398">
        <f>F54+F55</f>
        <v>0</v>
      </c>
      <c r="G56" s="406">
        <f>F56</f>
        <v>0</v>
      </c>
      <c r="H56" s="805"/>
    </row>
    <row r="57" spans="1:32" ht="17.100000000000001" customHeight="1">
      <c r="A57" s="738"/>
      <c r="B57" s="815"/>
      <c r="C57" s="476"/>
      <c r="D57" s="476"/>
      <c r="E57" s="476"/>
      <c r="F57" s="476"/>
      <c r="G57" s="381"/>
      <c r="H57" s="805"/>
    </row>
    <row r="58" spans="1:32" ht="21.6" customHeight="1">
      <c r="A58" s="738"/>
      <c r="B58" s="730" t="s">
        <v>594</v>
      </c>
      <c r="C58" s="474">
        <f>(C51+C56)</f>
        <v>0</v>
      </c>
      <c r="D58" s="929" t="s">
        <v>75</v>
      </c>
      <c r="E58" s="929"/>
      <c r="F58" s="401">
        <f>F56+F51</f>
        <v>0</v>
      </c>
      <c r="G58" s="405">
        <f>G51+G56</f>
        <v>0</v>
      </c>
      <c r="H58" s="805"/>
    </row>
    <row r="59" spans="1:32" ht="15" customHeight="1">
      <c r="A59" s="738"/>
      <c r="B59" s="124"/>
      <c r="C59" s="123"/>
      <c r="D59" s="123"/>
      <c r="E59" s="123"/>
      <c r="F59" s="123"/>
      <c r="G59" s="807"/>
      <c r="H59" s="805"/>
    </row>
    <row r="60" spans="1:32" ht="41.45" customHeight="1">
      <c r="A60" s="738"/>
      <c r="B60" s="939" t="s">
        <v>699</v>
      </c>
      <c r="C60" s="383" t="s">
        <v>13</v>
      </c>
      <c r="D60" s="384" t="s">
        <v>472</v>
      </c>
      <c r="E60" s="384" t="s">
        <v>471</v>
      </c>
      <c r="F60" s="404" t="s">
        <v>686</v>
      </c>
      <c r="G60" s="382" t="s">
        <v>586</v>
      </c>
      <c r="H60" s="805"/>
    </row>
    <row r="61" spans="1:32" ht="36.950000000000003" customHeight="1">
      <c r="A61" s="738"/>
      <c r="B61" s="939"/>
      <c r="C61" s="474">
        <f>(C46+C58)</f>
        <v>0</v>
      </c>
      <c r="D61" s="402">
        <f>D46</f>
        <v>0</v>
      </c>
      <c r="E61" s="402">
        <f>E46</f>
        <v>0</v>
      </c>
      <c r="F61" s="403">
        <f>(F46+F58)</f>
        <v>0</v>
      </c>
      <c r="G61" s="407">
        <f>(G46+G58)</f>
        <v>0</v>
      </c>
      <c r="H61" s="805"/>
    </row>
    <row r="62" spans="1:32" s="32" customFormat="1" ht="57.95" customHeight="1">
      <c r="A62" s="738"/>
      <c r="B62" s="940" t="s">
        <v>592</v>
      </c>
      <c r="C62" s="941"/>
      <c r="D62" s="941"/>
      <c r="E62" s="941"/>
      <c r="F62" s="844">
        <f>IFERROR(F61-F31,0)</f>
        <v>0</v>
      </c>
      <c r="G62" s="844">
        <f>IFERROR(G61-G31,0)</f>
        <v>0</v>
      </c>
      <c r="H62" s="805"/>
      <c r="I62" s="31"/>
      <c r="J62" s="31"/>
      <c r="K62" s="31"/>
      <c r="L62" s="31"/>
      <c r="M62" s="31"/>
      <c r="N62" s="31"/>
      <c r="O62" s="31"/>
      <c r="P62" s="31"/>
      <c r="Q62" s="31"/>
      <c r="R62" s="31"/>
      <c r="S62" s="31"/>
      <c r="T62" s="31"/>
      <c r="U62" s="31"/>
      <c r="V62" s="31"/>
      <c r="W62" s="31"/>
      <c r="X62" s="31"/>
      <c r="Y62" s="31"/>
      <c r="Z62" s="31"/>
      <c r="AA62" s="31"/>
      <c r="AB62" s="31"/>
      <c r="AC62" s="31"/>
      <c r="AD62" s="31"/>
      <c r="AE62" s="31"/>
      <c r="AF62" s="31"/>
    </row>
    <row r="63" spans="1:32">
      <c r="A63" s="738"/>
      <c r="B63" s="932"/>
      <c r="C63" s="932"/>
      <c r="D63" s="932"/>
      <c r="E63" s="937" t="s">
        <v>847</v>
      </c>
      <c r="F63" s="938"/>
      <c r="G63" s="846"/>
      <c r="H63" s="805"/>
    </row>
    <row r="64" spans="1:32">
      <c r="A64" s="738"/>
      <c r="B64" s="927" t="s">
        <v>461</v>
      </c>
      <c r="C64" s="928"/>
      <c r="D64" s="848">
        <f>('4 KALKULATION Detail'!I262)</f>
        <v>0</v>
      </c>
      <c r="E64" s="933">
        <f>(D65-D64)</f>
        <v>0</v>
      </c>
      <c r="F64" s="934"/>
      <c r="G64" s="845"/>
      <c r="H64" s="805"/>
    </row>
    <row r="65" spans="1:31">
      <c r="A65" s="842"/>
      <c r="B65" s="927" t="s">
        <v>900</v>
      </c>
      <c r="C65" s="928"/>
      <c r="D65" s="848">
        <f>('4 KALKULATION Detail'!J262)</f>
        <v>0</v>
      </c>
      <c r="E65" s="935"/>
      <c r="F65" s="936"/>
      <c r="G65" s="847"/>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row>
    <row r="66" spans="1:31">
      <c r="A66" s="2"/>
      <c r="B66" s="3"/>
      <c r="C66" s="3"/>
      <c r="D66" s="3"/>
      <c r="E66" s="3"/>
      <c r="F66" s="3"/>
      <c r="G66" s="3"/>
      <c r="H66" s="805"/>
    </row>
    <row r="67" spans="1:31">
      <c r="A67" s="971" t="s">
        <v>951</v>
      </c>
      <c r="B67" s="971"/>
      <c r="C67" s="971"/>
      <c r="D67" s="971"/>
      <c r="E67" s="971"/>
      <c r="F67" s="971"/>
      <c r="G67" s="971"/>
      <c r="H67" s="805"/>
    </row>
    <row r="68" spans="1:31" ht="16.5" thickBot="1">
      <c r="A68" s="971"/>
      <c r="B68" s="971"/>
      <c r="C68" s="971"/>
      <c r="D68" s="971"/>
      <c r="E68" s="971"/>
      <c r="F68" s="971"/>
      <c r="G68" s="971"/>
      <c r="H68" s="805"/>
    </row>
    <row r="69" spans="1:31">
      <c r="A69" s="2"/>
      <c r="B69" s="4"/>
      <c r="C69" s="972" t="s">
        <v>949</v>
      </c>
      <c r="D69" s="973"/>
      <c r="E69" s="973"/>
      <c r="F69" s="973"/>
      <c r="G69" s="974"/>
      <c r="H69" s="805"/>
    </row>
    <row r="70" spans="1:31" ht="48" customHeight="1">
      <c r="A70" s="3"/>
      <c r="B70" s="3"/>
      <c r="C70" s="975" t="s">
        <v>948</v>
      </c>
      <c r="D70" s="976"/>
      <c r="E70" s="976"/>
      <c r="F70" s="976"/>
      <c r="G70" s="977"/>
      <c r="H70" s="805"/>
    </row>
    <row r="71" spans="1:31">
      <c r="A71" s="3"/>
      <c r="B71" s="3"/>
      <c r="C71" s="981"/>
      <c r="D71" s="982"/>
      <c r="E71" s="982"/>
      <c r="F71" s="982"/>
      <c r="G71" s="983"/>
      <c r="H71" s="805"/>
    </row>
    <row r="72" spans="1:31">
      <c r="A72" s="3"/>
      <c r="B72" s="3"/>
      <c r="C72" s="981"/>
      <c r="D72" s="982"/>
      <c r="E72" s="982"/>
      <c r="F72" s="982"/>
      <c r="G72" s="983"/>
      <c r="H72" s="805"/>
    </row>
    <row r="73" spans="1:31">
      <c r="A73" s="3"/>
      <c r="B73" s="3"/>
      <c r="C73" s="981"/>
      <c r="D73" s="982"/>
      <c r="E73" s="982"/>
      <c r="F73" s="982"/>
      <c r="G73" s="983"/>
      <c r="H73" s="805"/>
    </row>
    <row r="74" spans="1:31">
      <c r="A74" s="3"/>
      <c r="B74" s="3"/>
      <c r="C74" s="981"/>
      <c r="D74" s="982"/>
      <c r="E74" s="982"/>
      <c r="F74" s="982"/>
      <c r="G74" s="983"/>
      <c r="H74" s="805"/>
    </row>
    <row r="75" spans="1:31">
      <c r="A75" s="3"/>
      <c r="B75" s="3"/>
      <c r="C75" s="981"/>
      <c r="D75" s="982"/>
      <c r="E75" s="982"/>
      <c r="F75" s="982"/>
      <c r="G75" s="983"/>
      <c r="H75" s="805"/>
    </row>
    <row r="76" spans="1:31">
      <c r="A76" s="3"/>
      <c r="B76" s="3"/>
      <c r="C76" s="975" t="s">
        <v>950</v>
      </c>
      <c r="D76" s="976"/>
      <c r="E76" s="976"/>
      <c r="F76" s="976"/>
      <c r="G76" s="977"/>
      <c r="H76" s="805"/>
    </row>
    <row r="77" spans="1:31" ht="16.5" thickBot="1">
      <c r="A77" s="3"/>
      <c r="B77" s="3"/>
      <c r="C77" s="978"/>
      <c r="D77" s="979"/>
      <c r="E77" s="979"/>
      <c r="F77" s="979"/>
      <c r="G77" s="980"/>
      <c r="H77" s="805"/>
    </row>
    <row r="78" spans="1:31" ht="96.75" customHeight="1" thickBot="1">
      <c r="A78" s="3"/>
      <c r="B78" s="3"/>
      <c r="C78" s="968" t="s">
        <v>952</v>
      </c>
      <c r="D78" s="969"/>
      <c r="E78" s="969"/>
      <c r="F78" s="969"/>
      <c r="G78" s="970"/>
      <c r="H78" s="805"/>
    </row>
    <row r="79" spans="1:31">
      <c r="A79" s="3"/>
      <c r="B79" s="3"/>
      <c r="C79" s="3"/>
      <c r="D79" s="3"/>
      <c r="E79" s="3"/>
      <c r="F79" s="3"/>
      <c r="G79" s="3"/>
      <c r="H79" s="805"/>
    </row>
    <row r="80" spans="1:31">
      <c r="A80" s="3"/>
      <c r="B80" s="3"/>
      <c r="C80" s="3"/>
      <c r="D80" s="3"/>
      <c r="E80" s="3"/>
      <c r="F80" s="3"/>
      <c r="G80" s="3"/>
      <c r="H80" s="805"/>
    </row>
    <row r="81" spans="1:8">
      <c r="A81" s="3"/>
      <c r="B81" s="3"/>
      <c r="C81" s="3"/>
      <c r="D81" s="3"/>
      <c r="E81" s="3"/>
      <c r="F81" s="3"/>
      <c r="G81" s="3"/>
      <c r="H81" s="805"/>
    </row>
    <row r="82" spans="1:8">
      <c r="A82" s="3"/>
      <c r="B82" s="3"/>
      <c r="C82" s="3"/>
      <c r="D82" s="3"/>
      <c r="E82" s="3"/>
      <c r="F82" s="3"/>
      <c r="G82" s="3"/>
      <c r="H82" s="805"/>
    </row>
    <row r="83" spans="1:8">
      <c r="A83" s="3"/>
      <c r="B83" s="3"/>
      <c r="C83" s="3"/>
      <c r="D83" s="3"/>
      <c r="E83" s="3"/>
      <c r="F83" s="3"/>
      <c r="G83" s="3"/>
      <c r="H83" s="805"/>
    </row>
    <row r="84" spans="1:8">
      <c r="A84" s="3"/>
      <c r="B84" s="3"/>
      <c r="C84" s="3"/>
      <c r="D84" s="3"/>
      <c r="E84" s="3"/>
      <c r="F84" s="3"/>
      <c r="G84" s="3"/>
      <c r="H84" s="805"/>
    </row>
    <row r="85" spans="1:8">
      <c r="A85" s="3"/>
      <c r="B85" s="3"/>
      <c r="C85" s="3"/>
      <c r="D85" s="3"/>
      <c r="E85" s="3"/>
      <c r="F85" s="3"/>
      <c r="G85" s="3"/>
      <c r="H85" s="805"/>
    </row>
    <row r="86" spans="1:8">
      <c r="A86" s="3"/>
      <c r="B86" s="3"/>
      <c r="C86" s="3"/>
      <c r="D86" s="3"/>
      <c r="E86" s="3"/>
      <c r="F86" s="3"/>
      <c r="G86" s="3"/>
      <c r="H86" s="805"/>
    </row>
    <row r="87" spans="1:8">
      <c r="A87" s="3"/>
      <c r="B87" s="3"/>
      <c r="C87" s="3"/>
      <c r="D87" s="3"/>
      <c r="E87" s="3"/>
      <c r="F87" s="3"/>
      <c r="G87" s="3"/>
      <c r="H87" s="805"/>
    </row>
    <row r="88" spans="1:8">
      <c r="A88" s="3"/>
      <c r="B88" s="3"/>
      <c r="C88" s="3"/>
      <c r="D88" s="3"/>
      <c r="E88" s="3"/>
      <c r="F88" s="3"/>
      <c r="G88" s="3"/>
      <c r="H88" s="805"/>
    </row>
    <row r="89" spans="1:8">
      <c r="A89" s="3"/>
      <c r="B89" s="3"/>
      <c r="C89" s="3"/>
      <c r="D89" s="3"/>
      <c r="E89" s="3"/>
      <c r="F89" s="3"/>
      <c r="G89" s="3"/>
      <c r="H89" s="805"/>
    </row>
    <row r="90" spans="1:8">
      <c r="A90" s="3"/>
      <c r="B90" s="3"/>
      <c r="C90" s="3"/>
      <c r="D90" s="3"/>
      <c r="E90" s="3"/>
      <c r="F90" s="3"/>
      <c r="G90" s="3"/>
      <c r="H90" s="805"/>
    </row>
    <row r="91" spans="1:8">
      <c r="A91" s="3"/>
      <c r="B91" s="3"/>
      <c r="C91" s="3"/>
      <c r="D91" s="3"/>
      <c r="E91" s="3"/>
      <c r="F91" s="3"/>
      <c r="G91" s="3"/>
      <c r="H91" s="805"/>
    </row>
    <row r="92" spans="1:8">
      <c r="A92" s="3"/>
      <c r="B92" s="3"/>
      <c r="C92" s="3"/>
      <c r="D92" s="3"/>
      <c r="E92" s="3"/>
      <c r="F92" s="3"/>
      <c r="G92" s="3"/>
      <c r="H92" s="805"/>
    </row>
    <row r="93" spans="1:8">
      <c r="A93" s="3"/>
      <c r="B93" s="3"/>
      <c r="C93" s="3"/>
      <c r="D93" s="3"/>
      <c r="E93" s="3"/>
      <c r="F93" s="3"/>
      <c r="G93" s="3"/>
      <c r="H93" s="805"/>
    </row>
    <row r="94" spans="1:8">
      <c r="A94" s="3"/>
      <c r="B94" s="3"/>
      <c r="C94" s="3"/>
      <c r="D94" s="3"/>
      <c r="E94" s="3"/>
      <c r="F94" s="3"/>
      <c r="G94" s="3"/>
      <c r="H94" s="805"/>
    </row>
    <row r="95" spans="1:8">
      <c r="A95" s="3"/>
      <c r="B95" s="3"/>
      <c r="C95" s="3"/>
      <c r="D95" s="3"/>
      <c r="E95" s="3"/>
      <c r="F95" s="3"/>
      <c r="G95" s="3"/>
      <c r="H95" s="805"/>
    </row>
    <row r="96" spans="1:8">
      <c r="A96" s="3"/>
      <c r="B96" s="3"/>
      <c r="C96" s="3"/>
      <c r="D96" s="3"/>
      <c r="E96" s="3"/>
      <c r="F96" s="3"/>
      <c r="G96" s="3"/>
      <c r="H96" s="805"/>
    </row>
    <row r="97" spans="1:8">
      <c r="A97" s="3"/>
      <c r="B97" s="3"/>
      <c r="C97" s="3"/>
      <c r="D97" s="3"/>
      <c r="E97" s="3"/>
      <c r="F97" s="3"/>
      <c r="G97" s="3"/>
      <c r="H97" s="805"/>
    </row>
    <row r="98" spans="1:8">
      <c r="A98" s="3"/>
      <c r="B98" s="3"/>
      <c r="C98" s="3"/>
      <c r="D98" s="3"/>
      <c r="E98" s="3"/>
      <c r="F98" s="3"/>
      <c r="G98" s="3"/>
      <c r="H98" s="805"/>
    </row>
    <row r="99" spans="1:8">
      <c r="A99" s="3"/>
      <c r="B99" s="3"/>
      <c r="C99" s="3"/>
      <c r="D99" s="3"/>
      <c r="E99" s="3"/>
      <c r="F99" s="3"/>
      <c r="G99" s="3"/>
      <c r="H99" s="805"/>
    </row>
    <row r="100" spans="1:8">
      <c r="A100" s="3"/>
      <c r="B100" s="3"/>
      <c r="C100" s="3"/>
      <c r="D100" s="3"/>
      <c r="E100" s="3"/>
      <c r="F100" s="3"/>
      <c r="G100" s="3"/>
      <c r="H100" s="805"/>
    </row>
    <row r="101" spans="1:8">
      <c r="A101" s="3"/>
      <c r="B101" s="3"/>
      <c r="C101" s="3"/>
      <c r="D101" s="3"/>
      <c r="E101" s="3"/>
      <c r="F101" s="3"/>
      <c r="G101" s="3"/>
      <c r="H101" s="805"/>
    </row>
    <row r="102" spans="1:8">
      <c r="A102" s="3"/>
      <c r="B102" s="3"/>
      <c r="C102" s="3"/>
      <c r="D102" s="3"/>
      <c r="E102" s="3"/>
      <c r="F102" s="3"/>
      <c r="G102" s="3"/>
      <c r="H102" s="805"/>
    </row>
    <row r="103" spans="1:8">
      <c r="A103" s="3"/>
      <c r="B103" s="3"/>
      <c r="C103" s="3"/>
      <c r="D103" s="3"/>
      <c r="E103" s="3"/>
      <c r="F103" s="3"/>
      <c r="G103" s="3"/>
      <c r="H103" s="805"/>
    </row>
    <row r="104" spans="1:8">
      <c r="A104" s="3"/>
      <c r="B104" s="3"/>
      <c r="C104" s="3"/>
      <c r="D104" s="3"/>
      <c r="E104" s="3"/>
      <c r="F104" s="3"/>
      <c r="G104" s="3"/>
      <c r="H104" s="805"/>
    </row>
    <row r="105" spans="1:8">
      <c r="A105" s="3"/>
      <c r="B105" s="3"/>
      <c r="C105" s="3"/>
      <c r="D105" s="3"/>
      <c r="E105" s="3"/>
      <c r="F105" s="3"/>
      <c r="G105" s="3"/>
      <c r="H105" s="805"/>
    </row>
    <row r="106" spans="1:8">
      <c r="A106" s="3"/>
      <c r="B106" s="3"/>
      <c r="C106" s="3"/>
      <c r="D106" s="3"/>
      <c r="E106" s="3"/>
      <c r="F106" s="3"/>
      <c r="G106" s="3"/>
      <c r="H106" s="805"/>
    </row>
    <row r="107" spans="1:8">
      <c r="A107" s="3"/>
      <c r="B107" s="3"/>
      <c r="C107" s="3"/>
      <c r="D107" s="3"/>
      <c r="E107" s="3"/>
      <c r="F107" s="3"/>
      <c r="G107" s="3"/>
      <c r="H107" s="805"/>
    </row>
    <row r="108" spans="1:8">
      <c r="A108" s="3"/>
      <c r="B108" s="3"/>
      <c r="C108" s="3"/>
      <c r="D108" s="3"/>
      <c r="E108" s="3"/>
      <c r="F108" s="3"/>
      <c r="G108" s="3"/>
      <c r="H108" s="805"/>
    </row>
    <row r="109" spans="1:8">
      <c r="A109" s="3"/>
      <c r="B109" s="3"/>
      <c r="C109" s="3"/>
      <c r="D109" s="3"/>
      <c r="E109" s="3"/>
      <c r="F109" s="3"/>
      <c r="G109" s="3"/>
      <c r="H109" s="805"/>
    </row>
    <row r="110" spans="1:8">
      <c r="A110" s="3"/>
      <c r="B110" s="3"/>
      <c r="C110" s="3"/>
      <c r="D110" s="3"/>
      <c r="E110" s="3"/>
      <c r="F110" s="3"/>
      <c r="G110" s="3"/>
      <c r="H110" s="805"/>
    </row>
    <row r="111" spans="1:8">
      <c r="A111" s="3"/>
      <c r="B111" s="3"/>
      <c r="C111" s="3"/>
      <c r="D111" s="3"/>
      <c r="E111" s="3"/>
      <c r="F111" s="3"/>
      <c r="G111" s="3"/>
      <c r="H111" s="805"/>
    </row>
    <row r="112" spans="1:8">
      <c r="A112" s="3"/>
      <c r="B112" s="3"/>
      <c r="C112" s="3"/>
      <c r="D112" s="3"/>
      <c r="E112" s="3"/>
      <c r="F112" s="3"/>
      <c r="G112" s="3"/>
      <c r="H112" s="805"/>
    </row>
    <row r="113" spans="1:8">
      <c r="A113" s="3"/>
      <c r="B113" s="3"/>
      <c r="C113" s="3"/>
      <c r="D113" s="3"/>
      <c r="E113" s="3"/>
      <c r="F113" s="3"/>
      <c r="G113" s="3"/>
      <c r="H113" s="805"/>
    </row>
    <row r="114" spans="1:8">
      <c r="A114" s="3"/>
      <c r="B114" s="3"/>
      <c r="C114" s="3"/>
      <c r="D114" s="3"/>
      <c r="E114" s="3"/>
      <c r="F114" s="3"/>
      <c r="G114" s="3"/>
      <c r="H114" s="805"/>
    </row>
    <row r="115" spans="1:8">
      <c r="A115" s="3"/>
      <c r="B115" s="3"/>
      <c r="C115" s="3"/>
      <c r="D115" s="3"/>
      <c r="E115" s="3"/>
      <c r="F115" s="3"/>
      <c r="G115" s="3"/>
      <c r="H115" s="805"/>
    </row>
    <row r="116" spans="1:8">
      <c r="A116" s="3"/>
      <c r="B116" s="3"/>
      <c r="C116" s="3"/>
      <c r="D116" s="3"/>
      <c r="E116" s="3"/>
      <c r="F116" s="3"/>
      <c r="G116" s="3"/>
      <c r="H116" s="805"/>
    </row>
    <row r="117" spans="1:8">
      <c r="A117" s="3"/>
      <c r="B117" s="3"/>
      <c r="C117" s="3"/>
      <c r="D117" s="3"/>
      <c r="E117" s="3"/>
      <c r="F117" s="3"/>
      <c r="G117" s="3"/>
      <c r="H117" s="805"/>
    </row>
    <row r="118" spans="1:8">
      <c r="A118" s="3"/>
      <c r="B118" s="3"/>
      <c r="C118" s="3"/>
      <c r="D118" s="3"/>
      <c r="E118" s="3"/>
      <c r="F118" s="3"/>
      <c r="G118" s="3"/>
      <c r="H118" s="805"/>
    </row>
    <row r="119" spans="1:8">
      <c r="A119" s="3"/>
      <c r="B119" s="3"/>
      <c r="C119" s="3"/>
      <c r="D119" s="3"/>
      <c r="E119" s="3"/>
      <c r="F119" s="3"/>
      <c r="G119" s="3"/>
      <c r="H119" s="805"/>
    </row>
    <row r="120" spans="1:8">
      <c r="A120" s="3"/>
      <c r="B120" s="3"/>
      <c r="C120" s="3"/>
      <c r="D120" s="3"/>
      <c r="E120" s="3"/>
      <c r="F120" s="3"/>
      <c r="G120" s="3"/>
      <c r="H120" s="805"/>
    </row>
    <row r="121" spans="1:8">
      <c r="A121" s="3"/>
      <c r="B121" s="3"/>
      <c r="C121" s="3"/>
      <c r="D121" s="3"/>
      <c r="E121" s="3"/>
      <c r="F121" s="3"/>
      <c r="G121" s="3"/>
      <c r="H121" s="805"/>
    </row>
    <row r="122" spans="1:8">
      <c r="A122" s="3"/>
      <c r="B122" s="3"/>
      <c r="C122" s="3"/>
      <c r="D122" s="3"/>
      <c r="E122" s="3"/>
      <c r="F122" s="3"/>
      <c r="G122" s="3"/>
      <c r="H122" s="805"/>
    </row>
    <row r="123" spans="1:8">
      <c r="A123" s="3"/>
      <c r="B123" s="3"/>
      <c r="C123" s="3"/>
      <c r="D123" s="3"/>
      <c r="E123" s="3"/>
      <c r="F123" s="3"/>
      <c r="G123" s="3"/>
      <c r="H123" s="805"/>
    </row>
    <row r="124" spans="1:8">
      <c r="A124" s="3"/>
      <c r="B124" s="3"/>
      <c r="C124" s="3"/>
      <c r="D124" s="3"/>
      <c r="E124" s="3"/>
      <c r="F124" s="3"/>
      <c r="G124" s="3"/>
      <c r="H124" s="805"/>
    </row>
    <row r="125" spans="1:8">
      <c r="A125" s="3"/>
      <c r="B125" s="3"/>
      <c r="C125" s="3"/>
      <c r="D125" s="3"/>
      <c r="E125" s="3"/>
      <c r="F125" s="3"/>
      <c r="G125" s="3"/>
      <c r="H125" s="805"/>
    </row>
    <row r="126" spans="1:8">
      <c r="A126" s="3"/>
      <c r="B126" s="3"/>
      <c r="C126" s="3"/>
      <c r="D126" s="3"/>
      <c r="E126" s="3"/>
      <c r="F126" s="3"/>
      <c r="G126" s="3"/>
      <c r="H126" s="805"/>
    </row>
    <row r="127" spans="1:8">
      <c r="A127" s="3"/>
      <c r="B127" s="3"/>
      <c r="C127" s="3"/>
      <c r="D127" s="3"/>
      <c r="E127" s="3"/>
      <c r="F127" s="3"/>
      <c r="G127" s="3"/>
      <c r="H127" s="805"/>
    </row>
    <row r="128" spans="1:8">
      <c r="A128" s="3"/>
      <c r="B128" s="3"/>
      <c r="C128" s="3"/>
      <c r="D128" s="3"/>
      <c r="E128" s="3"/>
      <c r="F128" s="3"/>
      <c r="G128" s="3"/>
      <c r="H128" s="805"/>
    </row>
    <row r="129" spans="1:8">
      <c r="A129" s="3"/>
      <c r="B129" s="3"/>
      <c r="C129" s="3"/>
      <c r="D129" s="3"/>
      <c r="E129" s="3"/>
      <c r="F129" s="3"/>
      <c r="G129" s="3"/>
      <c r="H129" s="805"/>
    </row>
    <row r="130" spans="1:8">
      <c r="A130" s="3"/>
      <c r="B130" s="3"/>
      <c r="C130" s="3"/>
      <c r="D130" s="3"/>
      <c r="E130" s="3"/>
      <c r="F130" s="3"/>
      <c r="G130" s="3"/>
      <c r="H130" s="805"/>
    </row>
    <row r="131" spans="1:8">
      <c r="A131" s="3"/>
      <c r="B131" s="3"/>
      <c r="C131" s="3"/>
      <c r="D131" s="3"/>
      <c r="E131" s="3"/>
      <c r="F131" s="3"/>
      <c r="G131" s="3"/>
      <c r="H131" s="805"/>
    </row>
    <row r="132" spans="1:8">
      <c r="A132" s="3"/>
      <c r="B132" s="3"/>
      <c r="C132" s="3"/>
      <c r="D132" s="3"/>
      <c r="E132" s="3"/>
      <c r="F132" s="3"/>
      <c r="G132" s="3"/>
      <c r="H132" s="805"/>
    </row>
    <row r="133" spans="1:8">
      <c r="A133" s="3"/>
      <c r="B133" s="3"/>
      <c r="C133" s="3"/>
      <c r="D133" s="3"/>
      <c r="E133" s="3"/>
      <c r="F133" s="3"/>
      <c r="G133" s="3"/>
      <c r="H133" s="805"/>
    </row>
    <row r="134" spans="1:8">
      <c r="A134" s="3"/>
      <c r="B134" s="3"/>
      <c r="C134" s="3"/>
      <c r="D134" s="3"/>
      <c r="E134" s="3"/>
      <c r="F134" s="3"/>
      <c r="G134" s="3"/>
      <c r="H134" s="805"/>
    </row>
    <row r="135" spans="1:8">
      <c r="A135" s="3"/>
      <c r="B135" s="3"/>
      <c r="C135" s="3"/>
      <c r="D135" s="3"/>
      <c r="E135" s="3"/>
      <c r="F135" s="3"/>
      <c r="G135" s="3"/>
      <c r="H135" s="805"/>
    </row>
    <row r="136" spans="1:8">
      <c r="A136" s="3"/>
      <c r="B136" s="3"/>
      <c r="C136" s="3"/>
      <c r="D136" s="3"/>
      <c r="E136" s="3"/>
      <c r="F136" s="3"/>
      <c r="G136" s="3"/>
      <c r="H136" s="805"/>
    </row>
    <row r="137" spans="1:8">
      <c r="A137" s="3"/>
      <c r="B137" s="3"/>
      <c r="C137" s="3"/>
      <c r="D137" s="3"/>
      <c r="E137" s="3"/>
      <c r="F137" s="3"/>
      <c r="G137" s="3"/>
      <c r="H137" s="805"/>
    </row>
    <row r="138" spans="1:8">
      <c r="A138" s="3"/>
      <c r="B138" s="3"/>
      <c r="C138" s="3"/>
      <c r="D138" s="3"/>
      <c r="E138" s="3"/>
      <c r="F138" s="3"/>
      <c r="G138" s="3"/>
      <c r="H138" s="805"/>
    </row>
    <row r="139" spans="1:8">
      <c r="A139" s="3"/>
      <c r="B139" s="3"/>
      <c r="C139" s="3"/>
      <c r="D139" s="3"/>
      <c r="E139" s="3"/>
      <c r="F139" s="3"/>
      <c r="G139" s="3"/>
      <c r="H139" s="805"/>
    </row>
    <row r="140" spans="1:8">
      <c r="A140" s="3"/>
      <c r="B140" s="3"/>
      <c r="C140" s="3"/>
      <c r="D140" s="3"/>
      <c r="E140" s="3"/>
      <c r="F140" s="3"/>
      <c r="G140" s="3"/>
      <c r="H140" s="805"/>
    </row>
    <row r="141" spans="1:8">
      <c r="A141" s="3"/>
      <c r="B141" s="3"/>
      <c r="C141" s="3"/>
      <c r="D141" s="3"/>
      <c r="E141" s="3"/>
      <c r="F141" s="3"/>
      <c r="G141" s="3"/>
      <c r="H141" s="805"/>
    </row>
    <row r="142" spans="1:8">
      <c r="A142" s="3"/>
      <c r="B142" s="3"/>
      <c r="C142" s="3"/>
      <c r="D142" s="3"/>
      <c r="E142" s="3"/>
      <c r="F142" s="3"/>
      <c r="G142" s="3"/>
      <c r="H142" s="805"/>
    </row>
    <row r="143" spans="1:8">
      <c r="A143" s="3"/>
      <c r="B143" s="3"/>
      <c r="C143" s="3"/>
      <c r="D143" s="3"/>
      <c r="E143" s="3"/>
      <c r="F143" s="3"/>
      <c r="G143" s="3"/>
      <c r="H143" s="805"/>
    </row>
    <row r="144" spans="1:8">
      <c r="A144" s="3"/>
      <c r="B144" s="3"/>
      <c r="C144" s="3"/>
      <c r="D144" s="3"/>
      <c r="E144" s="3"/>
      <c r="F144" s="3"/>
      <c r="G144" s="3"/>
      <c r="H144" s="805"/>
    </row>
    <row r="145" spans="1:8">
      <c r="A145" s="3"/>
      <c r="B145" s="3"/>
      <c r="C145" s="3"/>
      <c r="D145" s="3"/>
      <c r="E145" s="3"/>
      <c r="F145" s="3"/>
      <c r="G145" s="3"/>
      <c r="H145" s="805"/>
    </row>
    <row r="146" spans="1:8">
      <c r="A146" s="3"/>
      <c r="B146" s="3"/>
      <c r="C146" s="3"/>
      <c r="D146" s="3"/>
      <c r="E146" s="3"/>
      <c r="F146" s="3"/>
      <c r="G146" s="3"/>
      <c r="H146" s="805"/>
    </row>
    <row r="147" spans="1:8">
      <c r="A147" s="3"/>
      <c r="B147" s="3"/>
      <c r="C147" s="3"/>
      <c r="D147" s="3"/>
      <c r="E147" s="3"/>
      <c r="F147" s="3"/>
      <c r="G147" s="3"/>
      <c r="H147" s="805"/>
    </row>
    <row r="148" spans="1:8">
      <c r="A148" s="3"/>
      <c r="B148" s="3"/>
      <c r="C148" s="3"/>
      <c r="D148" s="3"/>
      <c r="E148" s="3"/>
      <c r="F148" s="3"/>
      <c r="G148" s="3"/>
      <c r="H148" s="806"/>
    </row>
    <row r="149" spans="1:8">
      <c r="A149" s="3"/>
      <c r="B149" s="3"/>
      <c r="C149" s="3"/>
      <c r="D149" s="3"/>
      <c r="E149" s="3"/>
      <c r="F149" s="3"/>
      <c r="G149" s="3"/>
      <c r="H149" s="806"/>
    </row>
    <row r="150" spans="1:8">
      <c r="A150" s="3"/>
      <c r="B150" s="3"/>
      <c r="C150" s="3"/>
      <c r="D150" s="3"/>
      <c r="E150" s="3"/>
      <c r="F150" s="3"/>
      <c r="G150" s="3"/>
      <c r="H150" s="806"/>
    </row>
    <row r="151" spans="1:8">
      <c r="A151" s="3"/>
      <c r="B151" s="3"/>
      <c r="C151" s="3"/>
      <c r="D151" s="3"/>
      <c r="E151" s="3"/>
      <c r="F151" s="3"/>
      <c r="G151" s="3"/>
      <c r="H151" s="806"/>
    </row>
    <row r="152" spans="1:8">
      <c r="A152" s="3"/>
      <c r="B152" s="3"/>
      <c r="C152" s="3"/>
      <c r="D152" s="3"/>
      <c r="E152" s="3"/>
      <c r="F152" s="3"/>
      <c r="G152" s="3"/>
      <c r="H152" s="806"/>
    </row>
    <row r="153" spans="1:8">
      <c r="A153" s="3"/>
      <c r="B153" s="3"/>
      <c r="C153" s="3"/>
      <c r="D153" s="3"/>
      <c r="E153" s="3"/>
      <c r="F153" s="3"/>
      <c r="G153" s="3"/>
      <c r="H153" s="806"/>
    </row>
    <row r="154" spans="1:8">
      <c r="A154" s="3"/>
      <c r="B154" s="3"/>
      <c r="C154" s="3"/>
      <c r="D154" s="3"/>
      <c r="E154" s="3"/>
      <c r="F154" s="3"/>
      <c r="G154" s="3"/>
      <c r="H154" s="806"/>
    </row>
    <row r="155" spans="1:8">
      <c r="A155" s="3"/>
      <c r="B155" s="3"/>
      <c r="C155" s="3"/>
      <c r="D155" s="3"/>
      <c r="E155" s="3"/>
      <c r="F155" s="3"/>
      <c r="G155" s="3"/>
      <c r="H155" s="806"/>
    </row>
    <row r="156" spans="1:8">
      <c r="A156" s="3"/>
      <c r="B156" s="3"/>
      <c r="C156" s="3"/>
      <c r="D156" s="3"/>
      <c r="E156" s="3"/>
      <c r="F156" s="3"/>
      <c r="G156" s="3"/>
      <c r="H156" s="806"/>
    </row>
    <row r="157" spans="1:8">
      <c r="A157" s="3"/>
      <c r="B157" s="3"/>
      <c r="C157" s="3"/>
      <c r="D157" s="3"/>
      <c r="E157" s="3"/>
      <c r="F157" s="3"/>
      <c r="G157" s="3"/>
      <c r="H157" s="806"/>
    </row>
    <row r="158" spans="1:8">
      <c r="A158" s="3"/>
      <c r="B158" s="3"/>
      <c r="C158" s="3"/>
      <c r="D158" s="3"/>
      <c r="E158" s="3"/>
      <c r="F158" s="3"/>
      <c r="G158" s="3"/>
      <c r="H158" s="806"/>
    </row>
    <row r="159" spans="1:8">
      <c r="A159" s="3"/>
      <c r="B159" s="3"/>
      <c r="C159" s="3"/>
      <c r="D159" s="3"/>
      <c r="E159" s="3"/>
      <c r="F159" s="3"/>
      <c r="G159" s="3"/>
      <c r="H159" s="806"/>
    </row>
    <row r="160" spans="1:8">
      <c r="A160" s="3"/>
      <c r="B160" s="3"/>
      <c r="C160" s="3"/>
      <c r="D160" s="3"/>
      <c r="E160" s="3"/>
      <c r="F160" s="3"/>
      <c r="G160" s="3"/>
      <c r="H160" s="806"/>
    </row>
    <row r="161" spans="1:8">
      <c r="A161" s="3"/>
      <c r="B161" s="3"/>
      <c r="C161" s="3"/>
      <c r="D161" s="3"/>
      <c r="E161" s="3"/>
      <c r="F161" s="3"/>
      <c r="G161" s="3"/>
      <c r="H161" s="806"/>
    </row>
    <row r="162" spans="1:8">
      <c r="A162" s="3"/>
      <c r="B162" s="3"/>
      <c r="C162" s="3"/>
      <c r="D162" s="3"/>
      <c r="E162" s="3"/>
      <c r="F162" s="3"/>
      <c r="G162" s="3"/>
      <c r="H162" s="806"/>
    </row>
    <row r="163" spans="1:8">
      <c r="A163" s="3"/>
      <c r="B163" s="3"/>
      <c r="C163" s="3"/>
      <c r="D163" s="3"/>
      <c r="E163" s="3"/>
      <c r="F163" s="3"/>
      <c r="G163" s="3"/>
      <c r="H163" s="806"/>
    </row>
    <row r="164" spans="1:8">
      <c r="A164" s="3"/>
      <c r="B164" s="3"/>
      <c r="C164" s="3"/>
      <c r="D164" s="3"/>
      <c r="E164" s="3"/>
      <c r="F164" s="3"/>
      <c r="G164" s="3"/>
      <c r="H164" s="806"/>
    </row>
    <row r="165" spans="1:8">
      <c r="A165" s="3"/>
      <c r="B165" s="3"/>
      <c r="C165" s="3"/>
      <c r="D165" s="3"/>
      <c r="E165" s="3"/>
      <c r="F165" s="3"/>
      <c r="G165" s="3"/>
      <c r="H165" s="806"/>
    </row>
    <row r="166" spans="1:8">
      <c r="A166" s="3"/>
      <c r="B166" s="3"/>
      <c r="C166" s="3"/>
      <c r="D166" s="3"/>
      <c r="E166" s="3"/>
      <c r="F166" s="3"/>
      <c r="G166" s="3"/>
      <c r="H166" s="806"/>
    </row>
    <row r="167" spans="1:8">
      <c r="A167" s="3"/>
      <c r="B167" s="3"/>
      <c r="C167" s="3"/>
      <c r="D167" s="3"/>
      <c r="E167" s="3"/>
      <c r="F167" s="3"/>
      <c r="G167" s="3"/>
      <c r="H167" s="806"/>
    </row>
    <row r="168" spans="1:8">
      <c r="A168" s="3"/>
      <c r="B168" s="3"/>
      <c r="C168" s="3"/>
      <c r="D168" s="3"/>
      <c r="E168" s="3"/>
      <c r="F168" s="3"/>
      <c r="G168" s="3"/>
      <c r="H168" s="806"/>
    </row>
    <row r="169" spans="1:8">
      <c r="A169" s="3"/>
      <c r="B169" s="3"/>
      <c r="C169" s="3"/>
      <c r="D169" s="3"/>
      <c r="E169" s="3"/>
      <c r="F169" s="3"/>
      <c r="G169" s="3"/>
      <c r="H169" s="806"/>
    </row>
    <row r="170" spans="1:8">
      <c r="A170" s="3"/>
      <c r="B170" s="3"/>
      <c r="C170" s="3"/>
      <c r="D170" s="3"/>
      <c r="E170" s="3"/>
      <c r="F170" s="3"/>
      <c r="G170" s="3"/>
      <c r="H170" s="806"/>
    </row>
    <row r="171" spans="1:8">
      <c r="A171" s="3"/>
      <c r="B171" s="3"/>
      <c r="C171" s="3"/>
      <c r="D171" s="3"/>
      <c r="E171" s="3"/>
      <c r="F171" s="3"/>
      <c r="G171" s="3"/>
      <c r="H171" s="806"/>
    </row>
    <row r="172" spans="1:8">
      <c r="A172" s="3"/>
      <c r="B172" s="3"/>
      <c r="C172" s="3"/>
      <c r="D172" s="3"/>
      <c r="E172" s="3"/>
      <c r="F172" s="3"/>
      <c r="G172" s="3"/>
      <c r="H172" s="806"/>
    </row>
    <row r="173" spans="1:8">
      <c r="A173" s="3"/>
      <c r="B173" s="3"/>
      <c r="C173" s="3"/>
      <c r="D173" s="3"/>
      <c r="E173" s="3"/>
      <c r="F173" s="3"/>
      <c r="G173" s="3"/>
      <c r="H173" s="806"/>
    </row>
    <row r="174" spans="1:8">
      <c r="A174" s="3"/>
      <c r="B174" s="3"/>
      <c r="C174" s="3"/>
      <c r="D174" s="3"/>
      <c r="E174" s="3"/>
      <c r="F174" s="3"/>
      <c r="G174" s="3"/>
      <c r="H174" s="806"/>
    </row>
    <row r="175" spans="1:8">
      <c r="A175" s="3"/>
      <c r="B175" s="3"/>
      <c r="C175" s="3"/>
      <c r="D175" s="3"/>
      <c r="E175" s="3"/>
      <c r="F175" s="3"/>
      <c r="G175" s="3"/>
      <c r="H175" s="806"/>
    </row>
    <row r="176" spans="1:8">
      <c r="A176" s="3"/>
      <c r="B176" s="3"/>
      <c r="C176" s="3"/>
      <c r="D176" s="3"/>
      <c r="E176" s="3"/>
      <c r="F176" s="3"/>
      <c r="G176" s="3"/>
      <c r="H176" s="806"/>
    </row>
    <row r="177" spans="1:8">
      <c r="A177" s="3"/>
      <c r="B177" s="3"/>
      <c r="C177" s="3"/>
      <c r="D177" s="3"/>
      <c r="E177" s="3"/>
      <c r="F177" s="3"/>
      <c r="G177" s="3"/>
      <c r="H177" s="806"/>
    </row>
    <row r="178" spans="1:8">
      <c r="A178" s="3"/>
      <c r="B178" s="3"/>
      <c r="C178" s="3"/>
      <c r="D178" s="3"/>
      <c r="E178" s="3"/>
      <c r="F178" s="3"/>
      <c r="G178" s="3"/>
      <c r="H178" s="806"/>
    </row>
    <row r="179" spans="1:8">
      <c r="A179" s="3"/>
      <c r="B179" s="3"/>
      <c r="C179" s="3"/>
      <c r="D179" s="3"/>
      <c r="E179" s="3"/>
      <c r="F179" s="3"/>
      <c r="G179" s="3"/>
      <c r="H179" s="806"/>
    </row>
    <row r="180" spans="1:8">
      <c r="A180" s="3"/>
      <c r="B180" s="3"/>
      <c r="C180" s="3"/>
      <c r="D180" s="3"/>
      <c r="E180" s="3"/>
      <c r="F180" s="3"/>
      <c r="G180" s="3"/>
      <c r="H180" s="806"/>
    </row>
    <row r="181" spans="1:8">
      <c r="A181" s="3"/>
      <c r="B181" s="3"/>
      <c r="C181" s="3"/>
      <c r="D181" s="3"/>
      <c r="E181" s="3"/>
      <c r="F181" s="3"/>
      <c r="G181" s="3"/>
      <c r="H181" s="806"/>
    </row>
    <row r="182" spans="1:8">
      <c r="A182" s="3"/>
      <c r="B182" s="3"/>
      <c r="C182" s="3"/>
      <c r="D182" s="3"/>
      <c r="E182" s="3"/>
      <c r="F182" s="3"/>
      <c r="G182" s="3"/>
      <c r="H182" s="806"/>
    </row>
    <row r="183" spans="1:8">
      <c r="A183" s="3"/>
      <c r="B183" s="3"/>
      <c r="C183" s="3"/>
      <c r="D183" s="3"/>
      <c r="E183" s="3"/>
      <c r="F183" s="3"/>
      <c r="G183" s="3"/>
      <c r="H183" s="806"/>
    </row>
    <row r="184" spans="1:8">
      <c r="A184" s="3"/>
      <c r="B184" s="3"/>
      <c r="C184" s="3"/>
      <c r="D184" s="3"/>
      <c r="E184" s="3"/>
      <c r="F184" s="3"/>
      <c r="G184" s="3"/>
      <c r="H184" s="806"/>
    </row>
    <row r="185" spans="1:8">
      <c r="A185" s="3"/>
      <c r="B185" s="3"/>
      <c r="C185" s="3"/>
      <c r="D185" s="3"/>
      <c r="E185" s="3"/>
      <c r="F185" s="3"/>
      <c r="G185" s="3"/>
      <c r="H185" s="806"/>
    </row>
    <row r="186" spans="1:8">
      <c r="A186" s="3"/>
      <c r="B186" s="3"/>
      <c r="C186" s="3"/>
      <c r="D186" s="3"/>
      <c r="E186" s="3"/>
      <c r="F186" s="3"/>
      <c r="G186" s="3"/>
      <c r="H186" s="806"/>
    </row>
    <row r="187" spans="1:8">
      <c r="A187" s="3"/>
      <c r="B187" s="3"/>
      <c r="C187" s="3"/>
      <c r="D187" s="3"/>
      <c r="E187" s="3"/>
      <c r="F187" s="3"/>
      <c r="G187" s="3"/>
      <c r="H187" s="806"/>
    </row>
    <row r="188" spans="1:8">
      <c r="A188" s="3"/>
      <c r="B188" s="3"/>
      <c r="C188" s="3"/>
      <c r="D188" s="3"/>
      <c r="E188" s="3"/>
      <c r="F188" s="3"/>
      <c r="G188" s="3"/>
      <c r="H188" s="806"/>
    </row>
    <row r="189" spans="1:8">
      <c r="A189" s="3"/>
      <c r="B189" s="3"/>
      <c r="C189" s="3"/>
      <c r="D189" s="3"/>
      <c r="E189" s="3"/>
      <c r="F189" s="3"/>
      <c r="G189" s="3"/>
      <c r="H189" s="806"/>
    </row>
    <row r="190" spans="1:8">
      <c r="A190" s="3"/>
      <c r="B190" s="3"/>
      <c r="C190" s="3"/>
      <c r="D190" s="3"/>
      <c r="E190" s="3"/>
      <c r="F190" s="3"/>
      <c r="G190" s="3"/>
      <c r="H190" s="806"/>
    </row>
    <row r="191" spans="1:8">
      <c r="A191" s="3"/>
      <c r="B191" s="3"/>
      <c r="C191" s="3"/>
      <c r="D191" s="3"/>
      <c r="E191" s="3"/>
      <c r="F191" s="3"/>
      <c r="G191" s="3"/>
      <c r="H191" s="806"/>
    </row>
    <row r="192" spans="1:8">
      <c r="A192" s="3"/>
      <c r="B192" s="3"/>
      <c r="C192" s="3"/>
      <c r="D192" s="3"/>
      <c r="E192" s="3"/>
      <c r="F192" s="3"/>
      <c r="G192" s="3"/>
      <c r="H192" s="806"/>
    </row>
    <row r="193" spans="1:8">
      <c r="A193" s="3"/>
      <c r="B193" s="3"/>
      <c r="C193" s="3"/>
      <c r="D193" s="3"/>
      <c r="E193" s="3"/>
      <c r="F193" s="3"/>
      <c r="G193" s="3"/>
      <c r="H193" s="806"/>
    </row>
    <row r="194" spans="1:8">
      <c r="A194" s="3"/>
      <c r="B194" s="3"/>
      <c r="C194" s="3"/>
      <c r="D194" s="3"/>
      <c r="E194" s="3"/>
      <c r="F194" s="3"/>
      <c r="G194" s="3"/>
      <c r="H194" s="806"/>
    </row>
    <row r="195" spans="1:8">
      <c r="A195" s="3"/>
      <c r="B195" s="3"/>
      <c r="C195" s="3"/>
      <c r="D195" s="3"/>
      <c r="E195" s="3"/>
      <c r="F195" s="3"/>
      <c r="G195" s="3"/>
      <c r="H195" s="806"/>
    </row>
    <row r="196" spans="1:8">
      <c r="A196" s="3"/>
      <c r="B196" s="3"/>
      <c r="C196" s="3"/>
      <c r="D196" s="3"/>
      <c r="E196" s="3"/>
      <c r="F196" s="3"/>
      <c r="G196" s="3"/>
      <c r="H196" s="806"/>
    </row>
    <row r="197" spans="1:8">
      <c r="A197" s="3"/>
      <c r="B197" s="3"/>
      <c r="C197" s="3"/>
      <c r="D197" s="3"/>
      <c r="E197" s="3"/>
      <c r="F197" s="3"/>
      <c r="G197" s="3"/>
      <c r="H197" s="806"/>
    </row>
    <row r="198" spans="1:8">
      <c r="A198" s="3"/>
      <c r="B198" s="3"/>
      <c r="C198" s="3"/>
      <c r="D198" s="3"/>
      <c r="E198" s="3"/>
      <c r="F198" s="3"/>
      <c r="G198" s="3"/>
      <c r="H198" s="806"/>
    </row>
    <row r="199" spans="1:8">
      <c r="A199" s="3"/>
      <c r="B199" s="3"/>
      <c r="C199" s="3"/>
      <c r="D199" s="3"/>
      <c r="E199" s="3"/>
      <c r="F199" s="3"/>
      <c r="G199" s="3"/>
      <c r="H199" s="806"/>
    </row>
    <row r="200" spans="1:8">
      <c r="A200" s="3"/>
      <c r="B200" s="3"/>
      <c r="C200" s="3"/>
      <c r="D200" s="3"/>
      <c r="E200" s="3"/>
      <c r="F200" s="3"/>
      <c r="G200" s="3"/>
      <c r="H200" s="806"/>
    </row>
    <row r="201" spans="1:8">
      <c r="A201" s="3"/>
      <c r="B201" s="3"/>
      <c r="C201" s="3"/>
      <c r="D201" s="3"/>
      <c r="E201" s="3"/>
      <c r="F201" s="3"/>
      <c r="G201" s="3"/>
      <c r="H201" s="806"/>
    </row>
    <row r="202" spans="1:8">
      <c r="A202" s="3"/>
      <c r="B202" s="3"/>
      <c r="C202" s="3"/>
      <c r="D202" s="3"/>
      <c r="E202" s="3"/>
      <c r="F202" s="3"/>
      <c r="G202" s="3"/>
      <c r="H202" s="806"/>
    </row>
    <row r="203" spans="1:8">
      <c r="A203" s="3"/>
      <c r="B203" s="3"/>
      <c r="C203" s="3"/>
      <c r="D203" s="3"/>
      <c r="E203" s="3"/>
      <c r="F203" s="3"/>
      <c r="G203" s="3"/>
      <c r="H203" s="806"/>
    </row>
    <row r="204" spans="1:8">
      <c r="A204" s="3"/>
      <c r="B204" s="3"/>
      <c r="C204" s="3"/>
      <c r="D204" s="3"/>
      <c r="E204" s="3"/>
      <c r="F204" s="3"/>
      <c r="G204" s="3"/>
      <c r="H204" s="806"/>
    </row>
    <row r="205" spans="1:8">
      <c r="A205" s="3"/>
      <c r="B205" s="3"/>
      <c r="C205" s="3"/>
      <c r="D205" s="3"/>
      <c r="E205" s="3"/>
      <c r="F205" s="3"/>
      <c r="G205" s="3"/>
      <c r="H205" s="806"/>
    </row>
    <row r="206" spans="1:8">
      <c r="A206" s="3"/>
      <c r="B206" s="3"/>
      <c r="C206" s="3"/>
      <c r="D206" s="3"/>
      <c r="E206" s="3"/>
      <c r="F206" s="3"/>
      <c r="G206" s="3"/>
      <c r="H206" s="806"/>
    </row>
    <row r="207" spans="1:8">
      <c r="A207" s="3"/>
      <c r="B207" s="3"/>
      <c r="C207" s="3"/>
      <c r="D207" s="3"/>
      <c r="E207" s="3"/>
      <c r="F207" s="3"/>
      <c r="G207" s="3"/>
      <c r="H207" s="806"/>
    </row>
    <row r="208" spans="1:8">
      <c r="A208" s="3"/>
      <c r="B208" s="3"/>
      <c r="C208" s="3"/>
      <c r="D208" s="3"/>
      <c r="E208" s="3"/>
      <c r="F208" s="3"/>
      <c r="G208" s="3"/>
      <c r="H208" s="806"/>
    </row>
    <row r="209" spans="1:8">
      <c r="A209" s="3"/>
      <c r="B209" s="3"/>
      <c r="C209" s="3"/>
      <c r="D209" s="3"/>
      <c r="E209" s="3"/>
      <c r="F209" s="3"/>
      <c r="G209" s="3"/>
      <c r="H209" s="806"/>
    </row>
    <row r="210" spans="1:8">
      <c r="A210" s="3"/>
      <c r="B210" s="3"/>
      <c r="C210" s="3"/>
      <c r="D210" s="3"/>
      <c r="E210" s="3"/>
      <c r="F210" s="3"/>
      <c r="G210" s="3"/>
      <c r="H210" s="806"/>
    </row>
    <row r="211" spans="1:8">
      <c r="A211" s="3"/>
      <c r="B211" s="3"/>
      <c r="C211" s="3"/>
      <c r="D211" s="3"/>
      <c r="E211" s="3"/>
      <c r="F211" s="3"/>
      <c r="G211" s="3"/>
      <c r="H211" s="806"/>
    </row>
    <row r="212" spans="1:8">
      <c r="A212" s="3"/>
      <c r="B212" s="3"/>
      <c r="C212" s="3"/>
      <c r="D212" s="3"/>
      <c r="E212" s="3"/>
      <c r="F212" s="3"/>
      <c r="G212" s="3"/>
      <c r="H212" s="806"/>
    </row>
    <row r="213" spans="1:8">
      <c r="A213" s="3"/>
      <c r="B213" s="3"/>
      <c r="C213" s="3"/>
      <c r="D213" s="3"/>
      <c r="E213" s="3"/>
      <c r="F213" s="3"/>
      <c r="G213" s="3"/>
      <c r="H213" s="806"/>
    </row>
    <row r="214" spans="1:8">
      <c r="A214" s="3"/>
      <c r="B214" s="3"/>
      <c r="C214" s="3"/>
      <c r="D214" s="3"/>
      <c r="E214" s="3"/>
      <c r="F214" s="3"/>
      <c r="G214" s="3"/>
      <c r="H214" s="806"/>
    </row>
    <row r="215" spans="1:8">
      <c r="A215" s="3"/>
      <c r="B215" s="3"/>
      <c r="C215" s="3"/>
      <c r="D215" s="3"/>
      <c r="E215" s="3"/>
      <c r="F215" s="3"/>
      <c r="G215" s="3"/>
      <c r="H215" s="806"/>
    </row>
    <row r="216" spans="1:8">
      <c r="A216" s="3"/>
      <c r="B216" s="3"/>
      <c r="C216" s="3"/>
      <c r="D216" s="3"/>
      <c r="E216" s="3"/>
      <c r="F216" s="3"/>
      <c r="G216" s="3"/>
      <c r="H216" s="806"/>
    </row>
    <row r="217" spans="1:8">
      <c r="A217" s="3"/>
      <c r="B217" s="3"/>
      <c r="C217" s="3"/>
      <c r="D217" s="3"/>
      <c r="E217" s="3"/>
      <c r="F217" s="3"/>
      <c r="G217" s="3"/>
      <c r="H217" s="806"/>
    </row>
    <row r="218" spans="1:8">
      <c r="A218" s="3"/>
      <c r="B218" s="3"/>
      <c r="C218" s="3"/>
      <c r="D218" s="3"/>
      <c r="E218" s="3"/>
      <c r="F218" s="3"/>
      <c r="G218" s="3"/>
      <c r="H218" s="806"/>
    </row>
    <row r="219" spans="1:8">
      <c r="A219" s="3"/>
      <c r="B219" s="3"/>
      <c r="C219" s="3"/>
      <c r="D219" s="3"/>
      <c r="E219" s="3"/>
      <c r="F219" s="3"/>
      <c r="G219" s="3"/>
      <c r="H219" s="806"/>
    </row>
    <row r="220" spans="1:8">
      <c r="A220" s="3"/>
      <c r="B220" s="3"/>
      <c r="C220" s="3"/>
      <c r="D220" s="3"/>
      <c r="E220" s="3"/>
      <c r="F220" s="3"/>
      <c r="G220" s="3"/>
      <c r="H220" s="806"/>
    </row>
    <row r="221" spans="1:8">
      <c r="A221" s="3"/>
      <c r="B221" s="3"/>
      <c r="C221" s="3"/>
      <c r="D221" s="3"/>
      <c r="E221" s="3"/>
      <c r="F221" s="3"/>
      <c r="G221" s="3"/>
      <c r="H221" s="806"/>
    </row>
    <row r="222" spans="1:8">
      <c r="A222" s="3"/>
      <c r="B222" s="3"/>
      <c r="C222" s="3"/>
      <c r="D222" s="3"/>
      <c r="E222" s="3"/>
      <c r="F222" s="3"/>
      <c r="G222" s="3"/>
      <c r="H222" s="806"/>
    </row>
    <row r="223" spans="1:8">
      <c r="A223" s="3"/>
      <c r="B223" s="3"/>
      <c r="C223" s="3"/>
      <c r="D223" s="3"/>
      <c r="E223" s="3"/>
      <c r="F223" s="3"/>
      <c r="G223" s="3"/>
      <c r="H223" s="806"/>
    </row>
    <row r="224" spans="1:8">
      <c r="A224" s="3"/>
      <c r="B224" s="3"/>
      <c r="C224" s="3"/>
      <c r="D224" s="3"/>
      <c r="E224" s="3"/>
      <c r="F224" s="3"/>
      <c r="G224" s="3"/>
      <c r="H224" s="806"/>
    </row>
    <row r="225" spans="1:8">
      <c r="A225" s="3"/>
      <c r="B225" s="3"/>
      <c r="C225" s="3"/>
      <c r="D225" s="3"/>
      <c r="E225" s="3"/>
      <c r="F225" s="3"/>
      <c r="G225" s="3"/>
      <c r="H225" s="806"/>
    </row>
    <row r="226" spans="1:8">
      <c r="A226" s="3"/>
      <c r="B226" s="3"/>
      <c r="C226" s="3"/>
      <c r="D226" s="3"/>
      <c r="E226" s="3"/>
      <c r="F226" s="3"/>
      <c r="G226" s="3"/>
      <c r="H226" s="806"/>
    </row>
    <row r="227" spans="1:8">
      <c r="A227" s="3"/>
      <c r="B227" s="3"/>
      <c r="C227" s="3"/>
      <c r="D227" s="3"/>
      <c r="E227" s="3"/>
      <c r="F227" s="3"/>
      <c r="G227" s="3"/>
      <c r="H227" s="806"/>
    </row>
    <row r="228" spans="1:8">
      <c r="A228" s="3"/>
      <c r="B228" s="3"/>
      <c r="C228" s="3"/>
      <c r="D228" s="3"/>
      <c r="E228" s="3"/>
      <c r="F228" s="3"/>
      <c r="G228" s="3"/>
      <c r="H228" s="806"/>
    </row>
    <row r="229" spans="1:8">
      <c r="A229" s="3"/>
      <c r="B229" s="3"/>
      <c r="C229" s="3"/>
      <c r="D229" s="3"/>
      <c r="E229" s="3"/>
      <c r="F229" s="3"/>
      <c r="G229" s="3"/>
      <c r="H229" s="806"/>
    </row>
    <row r="230" spans="1:8">
      <c r="A230" s="3"/>
      <c r="B230" s="3"/>
      <c r="C230" s="3"/>
      <c r="D230" s="3"/>
      <c r="E230" s="3"/>
      <c r="F230" s="3"/>
      <c r="G230" s="3"/>
      <c r="H230" s="806"/>
    </row>
    <row r="231" spans="1:8">
      <c r="A231" s="3"/>
      <c r="B231" s="3"/>
      <c r="C231" s="3"/>
      <c r="D231" s="3"/>
      <c r="E231" s="3"/>
      <c r="F231" s="3"/>
      <c r="G231" s="3"/>
      <c r="H231" s="806"/>
    </row>
    <row r="232" spans="1:8">
      <c r="A232" s="3"/>
      <c r="B232" s="3"/>
      <c r="C232" s="3"/>
      <c r="D232" s="3"/>
      <c r="E232" s="3"/>
      <c r="F232" s="3"/>
      <c r="G232" s="3"/>
      <c r="H232" s="806"/>
    </row>
    <row r="233" spans="1:8">
      <c r="A233" s="3"/>
      <c r="B233" s="3"/>
      <c r="C233" s="3"/>
      <c r="D233" s="3"/>
      <c r="E233" s="3"/>
      <c r="F233" s="3"/>
      <c r="G233" s="3"/>
      <c r="H233" s="806"/>
    </row>
    <row r="234" spans="1:8">
      <c r="A234" s="3"/>
      <c r="B234" s="3"/>
      <c r="C234" s="3"/>
      <c r="D234" s="3"/>
      <c r="E234" s="3"/>
      <c r="F234" s="3"/>
      <c r="G234" s="3"/>
      <c r="H234" s="806"/>
    </row>
    <row r="235" spans="1:8">
      <c r="A235" s="3"/>
      <c r="B235" s="3"/>
      <c r="C235" s="3"/>
      <c r="D235" s="3"/>
      <c r="E235" s="3"/>
      <c r="F235" s="3"/>
      <c r="G235" s="3"/>
      <c r="H235" s="806"/>
    </row>
    <row r="236" spans="1:8">
      <c r="A236" s="3"/>
      <c r="B236" s="3"/>
      <c r="C236" s="3"/>
      <c r="D236" s="3"/>
      <c r="E236" s="3"/>
      <c r="F236" s="3"/>
      <c r="G236" s="3"/>
      <c r="H236" s="806"/>
    </row>
    <row r="237" spans="1:8">
      <c r="A237" s="3"/>
      <c r="B237" s="3"/>
      <c r="C237" s="3"/>
      <c r="D237" s="3"/>
      <c r="E237" s="3"/>
      <c r="F237" s="3"/>
      <c r="G237" s="3"/>
      <c r="H237" s="806"/>
    </row>
    <row r="238" spans="1:8">
      <c r="A238" s="3"/>
      <c r="B238" s="3"/>
      <c r="C238" s="3"/>
      <c r="D238" s="3"/>
      <c r="E238" s="3"/>
      <c r="F238" s="3"/>
      <c r="G238" s="3"/>
      <c r="H238" s="806"/>
    </row>
    <row r="239" spans="1:8">
      <c r="A239" s="3"/>
      <c r="B239" s="3"/>
      <c r="C239" s="3"/>
      <c r="D239" s="3"/>
      <c r="E239" s="3"/>
      <c r="F239" s="3"/>
      <c r="G239" s="3"/>
      <c r="H239" s="806"/>
    </row>
    <row r="240" spans="1:8">
      <c r="A240" s="3"/>
      <c r="B240" s="3"/>
      <c r="C240" s="3"/>
      <c r="D240" s="3"/>
      <c r="E240" s="3"/>
      <c r="F240" s="3"/>
      <c r="G240" s="3"/>
      <c r="H240" s="806"/>
    </row>
    <row r="241" spans="1:8">
      <c r="A241" s="3"/>
      <c r="B241" s="3"/>
      <c r="C241" s="3"/>
      <c r="D241" s="3"/>
      <c r="E241" s="3"/>
      <c r="F241" s="3"/>
      <c r="G241" s="3"/>
      <c r="H241" s="806"/>
    </row>
    <row r="242" spans="1:8">
      <c r="A242" s="3"/>
      <c r="B242" s="3"/>
      <c r="C242" s="3"/>
      <c r="D242" s="3"/>
      <c r="E242" s="3"/>
      <c r="F242" s="3"/>
      <c r="G242" s="3"/>
      <c r="H242" s="806"/>
    </row>
    <row r="243" spans="1:8">
      <c r="A243" s="3"/>
      <c r="B243" s="3"/>
      <c r="C243" s="3"/>
      <c r="D243" s="3"/>
      <c r="E243" s="3"/>
      <c r="F243" s="3"/>
      <c r="G243" s="3"/>
      <c r="H243" s="806"/>
    </row>
    <row r="244" spans="1:8">
      <c r="A244" s="3"/>
      <c r="B244" s="3"/>
      <c r="C244" s="3"/>
      <c r="D244" s="3"/>
      <c r="E244" s="3"/>
      <c r="F244" s="3"/>
      <c r="G244" s="3"/>
      <c r="H244" s="806"/>
    </row>
    <row r="245" spans="1:8">
      <c r="A245" s="3"/>
      <c r="B245" s="3"/>
      <c r="C245" s="3"/>
      <c r="D245" s="3"/>
      <c r="E245" s="3"/>
      <c r="F245" s="3"/>
      <c r="G245" s="3"/>
      <c r="H245" s="806"/>
    </row>
    <row r="246" spans="1:8">
      <c r="A246" s="3"/>
      <c r="B246" s="3"/>
      <c r="C246" s="3"/>
      <c r="D246" s="3"/>
      <c r="E246" s="3"/>
      <c r="F246" s="3"/>
      <c r="G246" s="3"/>
      <c r="H246" s="806"/>
    </row>
    <row r="247" spans="1:8">
      <c r="A247" s="3"/>
      <c r="B247" s="3"/>
      <c r="C247" s="3"/>
      <c r="D247" s="3"/>
      <c r="E247" s="3"/>
      <c r="F247" s="3"/>
      <c r="G247" s="3"/>
      <c r="H247" s="806"/>
    </row>
    <row r="248" spans="1:8">
      <c r="A248" s="3"/>
      <c r="B248" s="3"/>
      <c r="C248" s="3"/>
      <c r="D248" s="3"/>
      <c r="E248" s="3"/>
      <c r="F248" s="3"/>
      <c r="G248" s="3"/>
      <c r="H248" s="806"/>
    </row>
    <row r="249" spans="1:8">
      <c r="A249" s="3"/>
      <c r="B249" s="3"/>
      <c r="C249" s="3"/>
      <c r="D249" s="3"/>
      <c r="E249" s="3"/>
      <c r="F249" s="3"/>
      <c r="G249" s="3"/>
      <c r="H249" s="806"/>
    </row>
    <row r="250" spans="1:8">
      <c r="A250" s="3"/>
      <c r="B250" s="3"/>
      <c r="C250" s="3"/>
      <c r="D250" s="3"/>
      <c r="E250" s="3"/>
      <c r="F250" s="3"/>
      <c r="G250" s="3"/>
      <c r="H250" s="806"/>
    </row>
    <row r="251" spans="1:8">
      <c r="A251" s="3"/>
      <c r="B251" s="3"/>
      <c r="C251" s="3"/>
      <c r="D251" s="3"/>
      <c r="E251" s="3"/>
      <c r="F251" s="3"/>
      <c r="G251" s="3"/>
      <c r="H251" s="806"/>
    </row>
    <row r="252" spans="1:8">
      <c r="A252" s="3"/>
      <c r="B252" s="3"/>
      <c r="C252" s="3"/>
      <c r="D252" s="3"/>
      <c r="E252" s="3"/>
      <c r="F252" s="3"/>
      <c r="G252" s="3"/>
      <c r="H252" s="806"/>
    </row>
    <row r="253" spans="1:8">
      <c r="A253" s="3"/>
      <c r="B253" s="3"/>
      <c r="C253" s="3"/>
      <c r="D253" s="3"/>
      <c r="E253" s="3"/>
      <c r="F253" s="3"/>
      <c r="G253" s="3"/>
      <c r="H253" s="806"/>
    </row>
    <row r="254" spans="1:8">
      <c r="A254" s="3"/>
      <c r="B254" s="3"/>
      <c r="C254" s="3"/>
      <c r="D254" s="3"/>
      <c r="E254" s="3"/>
      <c r="F254" s="3"/>
      <c r="G254" s="3"/>
      <c r="H254" s="806"/>
    </row>
    <row r="255" spans="1:8">
      <c r="A255" s="3"/>
      <c r="B255" s="3"/>
      <c r="C255" s="3"/>
      <c r="D255" s="3"/>
      <c r="E255" s="3"/>
      <c r="F255" s="3"/>
      <c r="G255" s="3"/>
      <c r="H255" s="806"/>
    </row>
    <row r="256" spans="1:8">
      <c r="A256" s="3"/>
      <c r="B256" s="3"/>
      <c r="C256" s="3"/>
      <c r="D256" s="3"/>
      <c r="E256" s="3"/>
      <c r="F256" s="3"/>
      <c r="G256" s="3"/>
      <c r="H256" s="806"/>
    </row>
    <row r="257" spans="1:8">
      <c r="A257" s="3"/>
      <c r="B257" s="3"/>
      <c r="C257" s="3"/>
      <c r="D257" s="3"/>
      <c r="E257" s="3"/>
      <c r="F257" s="3"/>
      <c r="G257" s="3"/>
      <c r="H257" s="806"/>
    </row>
    <row r="258" spans="1:8">
      <c r="A258" s="3"/>
      <c r="B258" s="3"/>
      <c r="C258" s="3"/>
      <c r="D258" s="3"/>
      <c r="E258" s="3"/>
      <c r="F258" s="3"/>
      <c r="G258" s="3"/>
      <c r="H258" s="806"/>
    </row>
    <row r="259" spans="1:8">
      <c r="A259" s="3"/>
      <c r="B259" s="3"/>
      <c r="C259" s="3"/>
      <c r="D259" s="3"/>
      <c r="E259" s="3"/>
      <c r="F259" s="3"/>
      <c r="G259" s="3"/>
      <c r="H259" s="806"/>
    </row>
    <row r="260" spans="1:8">
      <c r="A260" s="3"/>
      <c r="B260" s="3"/>
      <c r="C260" s="3"/>
      <c r="D260" s="3"/>
      <c r="E260" s="3"/>
      <c r="F260" s="3"/>
      <c r="G260" s="3"/>
      <c r="H260" s="806"/>
    </row>
    <row r="261" spans="1:8">
      <c r="A261" s="3"/>
      <c r="B261" s="3"/>
      <c r="C261" s="3"/>
      <c r="D261" s="3"/>
      <c r="E261" s="3"/>
      <c r="F261" s="3"/>
      <c r="G261" s="3"/>
      <c r="H261" s="806"/>
    </row>
    <row r="262" spans="1:8">
      <c r="A262" s="3"/>
      <c r="B262" s="3"/>
      <c r="C262" s="3"/>
      <c r="D262" s="3"/>
      <c r="E262" s="3"/>
      <c r="F262" s="3"/>
      <c r="G262" s="3"/>
      <c r="H262" s="806"/>
    </row>
    <row r="263" spans="1:8">
      <c r="A263" s="3"/>
      <c r="B263" s="3"/>
      <c r="C263" s="3"/>
      <c r="D263" s="3"/>
      <c r="E263" s="3"/>
      <c r="F263" s="3"/>
      <c r="G263" s="3"/>
      <c r="H263" s="806"/>
    </row>
    <row r="264" spans="1:8">
      <c r="A264" s="3"/>
      <c r="B264" s="3"/>
      <c r="C264" s="3"/>
      <c r="D264" s="3"/>
      <c r="E264" s="3"/>
      <c r="F264" s="3"/>
      <c r="G264" s="3"/>
      <c r="H264" s="806"/>
    </row>
    <row r="265" spans="1:8">
      <c r="A265" s="3"/>
      <c r="B265" s="3"/>
      <c r="C265" s="3"/>
      <c r="D265" s="3"/>
      <c r="E265" s="3"/>
      <c r="F265" s="3"/>
      <c r="G265" s="3"/>
      <c r="H265" s="806"/>
    </row>
    <row r="266" spans="1:8">
      <c r="A266" s="3"/>
      <c r="B266" s="3"/>
      <c r="C266" s="3"/>
      <c r="D266" s="3"/>
      <c r="E266" s="3"/>
      <c r="F266" s="3"/>
      <c r="G266" s="3"/>
      <c r="H266" s="806"/>
    </row>
    <row r="267" spans="1:8">
      <c r="A267" s="3"/>
      <c r="B267" s="3"/>
      <c r="C267" s="3"/>
      <c r="D267" s="3"/>
      <c r="E267" s="3"/>
      <c r="F267" s="3"/>
      <c r="G267" s="3"/>
      <c r="H267" s="806"/>
    </row>
    <row r="268" spans="1:8">
      <c r="A268" s="3"/>
      <c r="B268" s="3"/>
      <c r="C268" s="3"/>
      <c r="D268" s="3"/>
      <c r="E268" s="3"/>
      <c r="F268" s="3"/>
      <c r="G268" s="3"/>
      <c r="H268" s="806"/>
    </row>
    <row r="269" spans="1:8">
      <c r="A269" s="3"/>
      <c r="B269" s="3"/>
      <c r="C269" s="3"/>
      <c r="D269" s="3"/>
      <c r="E269" s="3"/>
      <c r="F269" s="3"/>
      <c r="G269" s="3"/>
      <c r="H269" s="806"/>
    </row>
    <row r="270" spans="1:8">
      <c r="A270" s="3"/>
      <c r="B270" s="3"/>
      <c r="C270" s="3"/>
      <c r="D270" s="3"/>
      <c r="E270" s="3"/>
      <c r="F270" s="3"/>
      <c r="G270" s="3"/>
      <c r="H270" s="806"/>
    </row>
    <row r="271" spans="1:8">
      <c r="A271" s="3"/>
      <c r="B271" s="3"/>
      <c r="C271" s="3"/>
      <c r="D271" s="3"/>
      <c r="E271" s="3"/>
      <c r="F271" s="3"/>
      <c r="G271" s="3"/>
      <c r="H271" s="806"/>
    </row>
    <row r="272" spans="1:8">
      <c r="A272" s="3"/>
      <c r="B272" s="3"/>
      <c r="C272" s="3"/>
      <c r="D272" s="3"/>
      <c r="E272" s="3"/>
      <c r="F272" s="3"/>
      <c r="G272" s="3"/>
      <c r="H272" s="806"/>
    </row>
    <row r="273" spans="1:8">
      <c r="A273" s="3"/>
      <c r="B273" s="3"/>
      <c r="C273" s="3"/>
      <c r="D273" s="3"/>
      <c r="E273" s="3"/>
      <c r="F273" s="3"/>
      <c r="G273" s="3"/>
      <c r="H273" s="806"/>
    </row>
    <row r="274" spans="1:8">
      <c r="A274" s="3"/>
      <c r="B274" s="3"/>
      <c r="C274" s="3"/>
      <c r="D274" s="3"/>
      <c r="E274" s="3"/>
      <c r="F274" s="3"/>
      <c r="G274" s="3"/>
      <c r="H274" s="806"/>
    </row>
    <row r="275" spans="1:8">
      <c r="A275" s="3"/>
      <c r="B275" s="3"/>
      <c r="C275" s="3"/>
      <c r="D275" s="3"/>
      <c r="E275" s="3"/>
      <c r="F275" s="3"/>
      <c r="G275" s="3"/>
      <c r="H275" s="806"/>
    </row>
    <row r="276" spans="1:8">
      <c r="A276" s="3"/>
      <c r="B276" s="3"/>
      <c r="C276" s="3"/>
      <c r="D276" s="3"/>
      <c r="E276" s="3"/>
      <c r="F276" s="3"/>
      <c r="G276" s="3"/>
      <c r="H276" s="806"/>
    </row>
    <row r="277" spans="1:8">
      <c r="A277" s="3"/>
      <c r="B277" s="3"/>
      <c r="C277" s="3"/>
      <c r="D277" s="3"/>
      <c r="E277" s="3"/>
      <c r="F277" s="3"/>
      <c r="G277" s="3"/>
      <c r="H277" s="806"/>
    </row>
    <row r="278" spans="1:8">
      <c r="A278" s="3"/>
      <c r="B278" s="3"/>
      <c r="C278" s="3"/>
      <c r="D278" s="3"/>
      <c r="E278" s="3"/>
      <c r="F278" s="3"/>
      <c r="G278" s="3"/>
      <c r="H278" s="806"/>
    </row>
    <row r="279" spans="1:8">
      <c r="A279" s="3"/>
      <c r="B279" s="3"/>
      <c r="C279" s="3"/>
      <c r="D279" s="3"/>
      <c r="E279" s="3"/>
      <c r="F279" s="3"/>
      <c r="G279" s="3"/>
      <c r="H279" s="806"/>
    </row>
    <row r="280" spans="1:8">
      <c r="A280" s="3"/>
      <c r="B280" s="3"/>
      <c r="C280" s="3"/>
      <c r="D280" s="3"/>
      <c r="E280" s="3"/>
      <c r="F280" s="3"/>
      <c r="G280" s="3"/>
      <c r="H280" s="806"/>
    </row>
    <row r="281" spans="1:8">
      <c r="A281" s="3"/>
      <c r="B281" s="3"/>
      <c r="C281" s="3"/>
      <c r="D281" s="3"/>
      <c r="E281" s="3"/>
      <c r="F281" s="3"/>
      <c r="G281" s="3"/>
      <c r="H281" s="806"/>
    </row>
    <row r="282" spans="1:8">
      <c r="A282" s="3"/>
      <c r="B282" s="3"/>
      <c r="C282" s="3"/>
      <c r="D282" s="3"/>
      <c r="E282" s="3"/>
      <c r="F282" s="3"/>
      <c r="G282" s="3"/>
      <c r="H282" s="806"/>
    </row>
    <row r="283" spans="1:8">
      <c r="A283" s="3"/>
      <c r="B283" s="3"/>
      <c r="C283" s="3"/>
      <c r="D283" s="3"/>
      <c r="E283" s="3"/>
      <c r="F283" s="3"/>
      <c r="G283" s="3"/>
      <c r="H283" s="806"/>
    </row>
    <row r="284" spans="1:8">
      <c r="A284" s="3"/>
      <c r="B284" s="3"/>
      <c r="C284" s="3"/>
      <c r="D284" s="3"/>
      <c r="E284" s="3"/>
      <c r="F284" s="3"/>
      <c r="G284" s="3"/>
      <c r="H284" s="806"/>
    </row>
    <row r="285" spans="1:8">
      <c r="A285" s="3"/>
      <c r="B285" s="3"/>
      <c r="C285" s="3"/>
      <c r="D285" s="3"/>
      <c r="E285" s="3"/>
      <c r="F285" s="3"/>
      <c r="G285" s="3"/>
      <c r="H285" s="806"/>
    </row>
    <row r="286" spans="1:8">
      <c r="A286" s="3"/>
      <c r="B286" s="3"/>
      <c r="C286" s="3"/>
      <c r="D286" s="3"/>
      <c r="E286" s="3"/>
      <c r="F286" s="3"/>
      <c r="G286" s="3"/>
      <c r="H286" s="806"/>
    </row>
    <row r="287" spans="1:8">
      <c r="A287" s="3"/>
      <c r="B287" s="3"/>
      <c r="C287" s="3"/>
      <c r="D287" s="3"/>
      <c r="E287" s="3"/>
      <c r="F287" s="3"/>
      <c r="G287" s="3"/>
      <c r="H287" s="806"/>
    </row>
    <row r="288" spans="1:8">
      <c r="A288" s="3"/>
      <c r="B288" s="3"/>
      <c r="C288" s="3"/>
      <c r="D288" s="3"/>
      <c r="E288" s="3"/>
      <c r="F288" s="3"/>
      <c r="G288" s="3"/>
      <c r="H288" s="806"/>
    </row>
    <row r="289" spans="1:8">
      <c r="A289" s="3"/>
      <c r="B289" s="3"/>
      <c r="C289" s="3"/>
      <c r="D289" s="3"/>
      <c r="E289" s="3"/>
      <c r="F289" s="3"/>
      <c r="G289" s="3"/>
      <c r="H289" s="806"/>
    </row>
    <row r="290" spans="1:8">
      <c r="A290" s="3"/>
      <c r="B290" s="3"/>
      <c r="C290" s="3"/>
      <c r="D290" s="3"/>
      <c r="E290" s="3"/>
      <c r="F290" s="3"/>
      <c r="G290" s="3"/>
      <c r="H290" s="806"/>
    </row>
    <row r="291" spans="1:8">
      <c r="A291" s="3"/>
      <c r="B291" s="3"/>
      <c r="C291" s="3"/>
      <c r="D291" s="3"/>
      <c r="E291" s="3"/>
      <c r="F291" s="3"/>
      <c r="G291" s="3"/>
      <c r="H291" s="806"/>
    </row>
    <row r="292" spans="1:8">
      <c r="A292" s="3"/>
      <c r="B292" s="3"/>
      <c r="C292" s="3"/>
      <c r="D292" s="3"/>
      <c r="E292" s="3"/>
      <c r="F292" s="3"/>
      <c r="G292" s="3"/>
      <c r="H292" s="806"/>
    </row>
    <row r="293" spans="1:8">
      <c r="A293" s="3"/>
      <c r="B293" s="3"/>
      <c r="C293" s="3"/>
      <c r="D293" s="3"/>
      <c r="E293" s="3"/>
      <c r="F293" s="3"/>
      <c r="G293" s="3"/>
      <c r="H293" s="806"/>
    </row>
    <row r="294" spans="1:8">
      <c r="A294" s="3"/>
      <c r="B294" s="3"/>
      <c r="C294" s="3"/>
      <c r="D294" s="3"/>
      <c r="E294" s="3"/>
      <c r="F294" s="3"/>
      <c r="G294" s="3"/>
      <c r="H294" s="806"/>
    </row>
    <row r="295" spans="1:8">
      <c r="A295" s="3"/>
      <c r="B295" s="3"/>
      <c r="C295" s="3"/>
      <c r="D295" s="3"/>
      <c r="E295" s="3"/>
      <c r="F295" s="3"/>
      <c r="G295" s="3"/>
      <c r="H295" s="806"/>
    </row>
    <row r="296" spans="1:8">
      <c r="A296" s="3"/>
      <c r="B296" s="3"/>
      <c r="C296" s="3"/>
      <c r="D296" s="3"/>
      <c r="E296" s="3"/>
      <c r="F296" s="3"/>
      <c r="G296" s="3"/>
      <c r="H296" s="806"/>
    </row>
    <row r="297" spans="1:8">
      <c r="A297" s="3"/>
      <c r="B297" s="3"/>
      <c r="C297" s="3"/>
      <c r="D297" s="3"/>
      <c r="E297" s="3"/>
      <c r="F297" s="3"/>
      <c r="G297" s="3"/>
      <c r="H297" s="806"/>
    </row>
    <row r="298" spans="1:8">
      <c r="A298" s="3"/>
      <c r="B298" s="3"/>
      <c r="C298" s="3"/>
      <c r="D298" s="3"/>
      <c r="E298" s="3"/>
      <c r="F298" s="3"/>
      <c r="G298" s="3"/>
      <c r="H298" s="806"/>
    </row>
    <row r="299" spans="1:8">
      <c r="A299" s="3"/>
      <c r="B299" s="3"/>
      <c r="C299" s="3"/>
      <c r="D299" s="3"/>
      <c r="E299" s="3"/>
      <c r="F299" s="3"/>
      <c r="G299" s="3"/>
      <c r="H299" s="806"/>
    </row>
    <row r="300" spans="1:8">
      <c r="A300" s="3"/>
      <c r="B300" s="3"/>
      <c r="C300" s="3"/>
      <c r="D300" s="3"/>
      <c r="E300" s="3"/>
      <c r="F300" s="3"/>
      <c r="G300" s="3"/>
      <c r="H300" s="806"/>
    </row>
    <row r="301" spans="1:8">
      <c r="A301" s="3"/>
      <c r="B301" s="3"/>
      <c r="C301" s="3"/>
      <c r="D301" s="3"/>
      <c r="E301" s="3"/>
      <c r="F301" s="3"/>
      <c r="G301" s="3"/>
      <c r="H301" s="806"/>
    </row>
    <row r="302" spans="1:8">
      <c r="A302" s="3"/>
      <c r="B302" s="3"/>
      <c r="C302" s="3"/>
      <c r="D302" s="3"/>
      <c r="E302" s="3"/>
      <c r="F302" s="3"/>
      <c r="G302" s="3"/>
      <c r="H302" s="806"/>
    </row>
    <row r="303" spans="1:8">
      <c r="A303" s="3"/>
      <c r="B303" s="3"/>
      <c r="C303" s="3"/>
      <c r="D303" s="3"/>
      <c r="E303" s="3"/>
      <c r="F303" s="3"/>
      <c r="G303" s="3"/>
      <c r="H303" s="806"/>
    </row>
    <row r="304" spans="1:8">
      <c r="A304" s="3"/>
      <c r="B304" s="3"/>
      <c r="C304" s="3"/>
      <c r="D304" s="3"/>
      <c r="E304" s="3"/>
      <c r="F304" s="3"/>
      <c r="G304" s="3"/>
      <c r="H304" s="806"/>
    </row>
    <row r="305" spans="1:8">
      <c r="A305" s="3"/>
      <c r="B305" s="3"/>
      <c r="C305" s="3"/>
      <c r="D305" s="3"/>
      <c r="E305" s="3"/>
      <c r="F305" s="3"/>
      <c r="G305" s="3"/>
      <c r="H305" s="806"/>
    </row>
    <row r="306" spans="1:8">
      <c r="A306" s="3"/>
      <c r="B306" s="3"/>
      <c r="C306" s="3"/>
      <c r="D306" s="3"/>
      <c r="E306" s="3"/>
      <c r="F306" s="3"/>
      <c r="G306" s="3"/>
      <c r="H306" s="806"/>
    </row>
    <row r="307" spans="1:8">
      <c r="A307" s="3"/>
      <c r="B307" s="3"/>
      <c r="C307" s="3"/>
      <c r="D307" s="3"/>
      <c r="E307" s="3"/>
      <c r="F307" s="3"/>
      <c r="G307" s="3"/>
      <c r="H307" s="806"/>
    </row>
    <row r="308" spans="1:8">
      <c r="A308" s="3"/>
      <c r="B308" s="3"/>
      <c r="C308" s="3"/>
      <c r="D308" s="3"/>
      <c r="E308" s="3"/>
      <c r="F308" s="3"/>
      <c r="G308" s="3"/>
      <c r="H308" s="806"/>
    </row>
    <row r="309" spans="1:8">
      <c r="A309" s="3"/>
      <c r="B309" s="3"/>
      <c r="C309" s="3"/>
      <c r="D309" s="3"/>
      <c r="E309" s="3"/>
      <c r="F309" s="3"/>
      <c r="G309" s="3"/>
      <c r="H309" s="806"/>
    </row>
    <row r="310" spans="1:8">
      <c r="A310" s="3"/>
      <c r="B310" s="3"/>
      <c r="C310" s="3"/>
      <c r="D310" s="3"/>
      <c r="E310" s="3"/>
      <c r="F310" s="3"/>
      <c r="G310" s="3"/>
      <c r="H310" s="806"/>
    </row>
    <row r="311" spans="1:8">
      <c r="A311" s="3"/>
      <c r="B311" s="3"/>
      <c r="C311" s="3"/>
      <c r="D311" s="3"/>
      <c r="E311" s="3"/>
      <c r="F311" s="3"/>
      <c r="G311" s="3"/>
      <c r="H311" s="806"/>
    </row>
    <row r="312" spans="1:8">
      <c r="A312" s="3"/>
      <c r="B312" s="3"/>
      <c r="C312" s="3"/>
      <c r="D312" s="3"/>
      <c r="E312" s="3"/>
      <c r="F312" s="3"/>
      <c r="G312" s="3"/>
      <c r="H312" s="806"/>
    </row>
    <row r="313" spans="1:8">
      <c r="A313" s="3"/>
      <c r="B313" s="3"/>
      <c r="C313" s="3"/>
      <c r="D313" s="3"/>
      <c r="E313" s="3"/>
      <c r="F313" s="3"/>
      <c r="G313" s="3"/>
      <c r="H313" s="806"/>
    </row>
    <row r="314" spans="1:8">
      <c r="A314" s="3"/>
      <c r="B314" s="3"/>
      <c r="C314" s="3"/>
      <c r="D314" s="3"/>
      <c r="E314" s="3"/>
      <c r="F314" s="3"/>
      <c r="G314" s="3"/>
      <c r="H314" s="806"/>
    </row>
    <row r="315" spans="1:8">
      <c r="A315" s="3"/>
      <c r="B315" s="3"/>
      <c r="C315" s="3"/>
      <c r="D315" s="3"/>
      <c r="E315" s="3"/>
      <c r="F315" s="3"/>
      <c r="G315" s="3"/>
      <c r="H315" s="806"/>
    </row>
    <row r="316" spans="1:8">
      <c r="A316" s="3"/>
      <c r="B316" s="3"/>
      <c r="C316" s="3"/>
      <c r="D316" s="3"/>
      <c r="E316" s="3"/>
      <c r="F316" s="3"/>
      <c r="G316" s="3"/>
      <c r="H316" s="806"/>
    </row>
    <row r="317" spans="1:8">
      <c r="A317" s="3"/>
      <c r="B317" s="3"/>
      <c r="C317" s="3"/>
      <c r="D317" s="3"/>
      <c r="E317" s="3"/>
      <c r="F317" s="3"/>
      <c r="G317" s="3"/>
      <c r="H317" s="806"/>
    </row>
    <row r="318" spans="1:8">
      <c r="A318" s="3"/>
      <c r="B318" s="3"/>
      <c r="C318" s="3"/>
      <c r="D318" s="3"/>
      <c r="E318" s="3"/>
      <c r="F318" s="3"/>
      <c r="G318" s="3"/>
      <c r="H318" s="806"/>
    </row>
    <row r="319" spans="1:8">
      <c r="A319" s="3"/>
      <c r="B319" s="3"/>
      <c r="C319" s="3"/>
      <c r="D319" s="3"/>
      <c r="E319" s="3"/>
      <c r="F319" s="3"/>
      <c r="G319" s="3"/>
      <c r="H319" s="806"/>
    </row>
    <row r="320" spans="1:8">
      <c r="A320" s="3"/>
      <c r="B320" s="3"/>
      <c r="C320" s="3"/>
      <c r="D320" s="3"/>
      <c r="E320" s="3"/>
      <c r="F320" s="3"/>
      <c r="G320" s="3"/>
      <c r="H320" s="806"/>
    </row>
    <row r="321" spans="1:8">
      <c r="A321" s="3"/>
      <c r="B321" s="3"/>
      <c r="C321" s="3"/>
      <c r="D321" s="3"/>
      <c r="E321" s="3"/>
      <c r="F321" s="3"/>
      <c r="G321" s="3"/>
      <c r="H321" s="806"/>
    </row>
    <row r="322" spans="1:8">
      <c r="A322" s="3"/>
      <c r="B322" s="3"/>
      <c r="C322" s="3"/>
      <c r="D322" s="3"/>
      <c r="E322" s="3"/>
      <c r="F322" s="3"/>
      <c r="G322" s="3"/>
      <c r="H322" s="806"/>
    </row>
    <row r="323" spans="1:8">
      <c r="A323" s="3"/>
      <c r="B323" s="3"/>
      <c r="C323" s="3"/>
      <c r="D323" s="3"/>
      <c r="E323" s="3"/>
      <c r="F323" s="3"/>
      <c r="G323" s="3"/>
      <c r="H323" s="806"/>
    </row>
    <row r="324" spans="1:8">
      <c r="A324" s="3"/>
      <c r="B324" s="3"/>
      <c r="C324" s="3"/>
      <c r="D324" s="3"/>
      <c r="E324" s="3"/>
      <c r="F324" s="3"/>
      <c r="G324" s="3"/>
      <c r="H324" s="806"/>
    </row>
    <row r="325" spans="1:8">
      <c r="A325" s="3"/>
      <c r="B325" s="3"/>
      <c r="C325" s="3"/>
      <c r="D325" s="3"/>
      <c r="E325" s="3"/>
      <c r="F325" s="3"/>
      <c r="G325" s="3"/>
      <c r="H325" s="806"/>
    </row>
    <row r="326" spans="1:8">
      <c r="A326" s="3"/>
      <c r="B326" s="3"/>
      <c r="C326" s="3"/>
      <c r="D326" s="3"/>
      <c r="E326" s="3"/>
      <c r="F326" s="3"/>
      <c r="G326" s="3"/>
      <c r="H326" s="806"/>
    </row>
    <row r="327" spans="1:8">
      <c r="A327" s="3"/>
      <c r="B327" s="3"/>
      <c r="C327" s="3"/>
      <c r="D327" s="3"/>
      <c r="E327" s="3"/>
      <c r="F327" s="3"/>
      <c r="G327" s="3"/>
      <c r="H327" s="806"/>
    </row>
    <row r="328" spans="1:8">
      <c r="A328" s="3"/>
      <c r="B328" s="3"/>
      <c r="C328" s="3"/>
      <c r="D328" s="3"/>
      <c r="E328" s="3"/>
      <c r="F328" s="3"/>
      <c r="G328" s="3"/>
      <c r="H328" s="806"/>
    </row>
    <row r="329" spans="1:8">
      <c r="A329" s="3"/>
      <c r="B329" s="3"/>
      <c r="C329" s="3"/>
      <c r="D329" s="3"/>
      <c r="E329" s="3"/>
      <c r="F329" s="3"/>
      <c r="G329" s="3"/>
      <c r="H329" s="806"/>
    </row>
    <row r="330" spans="1:8">
      <c r="A330" s="3"/>
      <c r="B330" s="3"/>
      <c r="C330" s="3"/>
      <c r="D330" s="3"/>
      <c r="E330" s="3"/>
      <c r="F330" s="3"/>
      <c r="G330" s="3"/>
      <c r="H330" s="806"/>
    </row>
    <row r="331" spans="1:8">
      <c r="A331" s="3"/>
      <c r="B331" s="3"/>
      <c r="C331" s="3"/>
      <c r="D331" s="3"/>
      <c r="E331" s="3"/>
      <c r="F331" s="3"/>
      <c r="G331" s="3"/>
      <c r="H331" s="806"/>
    </row>
    <row r="332" spans="1:8">
      <c r="A332" s="3"/>
      <c r="B332" s="3"/>
      <c r="C332" s="3"/>
      <c r="D332" s="3"/>
      <c r="E332" s="3"/>
      <c r="F332" s="3"/>
      <c r="G332" s="3"/>
      <c r="H332" s="806"/>
    </row>
    <row r="333" spans="1:8">
      <c r="A333" s="3"/>
      <c r="B333" s="3"/>
      <c r="C333" s="3"/>
      <c r="D333" s="3"/>
      <c r="E333" s="3"/>
      <c r="F333" s="3"/>
      <c r="G333" s="3"/>
      <c r="H333" s="806"/>
    </row>
    <row r="334" spans="1:8">
      <c r="A334" s="3"/>
      <c r="B334" s="3"/>
      <c r="C334" s="3"/>
      <c r="D334" s="3"/>
      <c r="E334" s="3"/>
      <c r="F334" s="3"/>
      <c r="G334" s="3"/>
      <c r="H334" s="806"/>
    </row>
    <row r="335" spans="1:8">
      <c r="A335" s="3"/>
      <c r="B335" s="3"/>
      <c r="C335" s="3"/>
      <c r="D335" s="3"/>
      <c r="E335" s="3"/>
      <c r="F335" s="3"/>
      <c r="G335" s="3"/>
      <c r="H335" s="806"/>
    </row>
    <row r="336" spans="1:8">
      <c r="A336" s="3"/>
      <c r="B336" s="3"/>
      <c r="C336" s="3"/>
      <c r="D336" s="3"/>
      <c r="E336" s="3"/>
      <c r="F336" s="3"/>
      <c r="G336" s="3"/>
      <c r="H336" s="806"/>
    </row>
    <row r="337" spans="1:8">
      <c r="A337" s="3"/>
      <c r="B337" s="3"/>
      <c r="C337" s="3"/>
      <c r="D337" s="3"/>
      <c r="E337" s="3"/>
      <c r="F337" s="3"/>
      <c r="G337" s="3"/>
      <c r="H337" s="806"/>
    </row>
    <row r="338" spans="1:8">
      <c r="A338" s="3"/>
      <c r="B338" s="3"/>
      <c r="C338" s="3"/>
      <c r="D338" s="3"/>
      <c r="E338" s="3"/>
      <c r="F338" s="3"/>
      <c r="G338" s="3"/>
      <c r="H338" s="806"/>
    </row>
    <row r="339" spans="1:8">
      <c r="A339" s="3"/>
      <c r="B339" s="3"/>
      <c r="C339" s="3"/>
      <c r="D339" s="3"/>
      <c r="E339" s="3"/>
      <c r="F339" s="3"/>
      <c r="G339" s="3"/>
      <c r="H339" s="806"/>
    </row>
    <row r="340" spans="1:8">
      <c r="A340" s="3"/>
      <c r="B340" s="3"/>
      <c r="C340" s="3"/>
      <c r="D340" s="3"/>
      <c r="E340" s="3"/>
      <c r="F340" s="3"/>
      <c r="G340" s="3"/>
      <c r="H340" s="806"/>
    </row>
    <row r="341" spans="1:8">
      <c r="A341" s="3"/>
      <c r="B341" s="3"/>
      <c r="C341" s="3"/>
      <c r="D341" s="3"/>
      <c r="E341" s="3"/>
      <c r="F341" s="3"/>
      <c r="G341" s="3"/>
      <c r="H341" s="806"/>
    </row>
    <row r="342" spans="1:8">
      <c r="A342" s="3"/>
      <c r="B342" s="3"/>
      <c r="C342" s="3"/>
      <c r="D342" s="3"/>
      <c r="E342" s="3"/>
      <c r="F342" s="3"/>
      <c r="G342" s="3"/>
      <c r="H342" s="806"/>
    </row>
    <row r="343" spans="1:8">
      <c r="A343" s="3"/>
      <c r="B343" s="3"/>
      <c r="C343" s="3"/>
      <c r="D343" s="3"/>
      <c r="E343" s="3"/>
      <c r="F343" s="3"/>
      <c r="G343" s="3"/>
      <c r="H343" s="806"/>
    </row>
    <row r="344" spans="1:8">
      <c r="A344" s="3"/>
      <c r="B344" s="3"/>
      <c r="C344" s="3"/>
      <c r="D344" s="3"/>
      <c r="E344" s="3"/>
      <c r="F344" s="3"/>
      <c r="G344" s="3"/>
      <c r="H344" s="806"/>
    </row>
    <row r="345" spans="1:8">
      <c r="A345" s="3"/>
      <c r="B345" s="3"/>
      <c r="C345" s="3"/>
      <c r="D345" s="3"/>
      <c r="E345" s="3"/>
      <c r="F345" s="3"/>
      <c r="G345" s="3"/>
      <c r="H345" s="806"/>
    </row>
    <row r="346" spans="1:8">
      <c r="A346" s="3"/>
      <c r="B346" s="3"/>
      <c r="C346" s="3"/>
      <c r="D346" s="3"/>
      <c r="E346" s="3"/>
      <c r="F346" s="3"/>
      <c r="G346" s="3"/>
      <c r="H346" s="806"/>
    </row>
    <row r="347" spans="1:8">
      <c r="A347" s="3"/>
      <c r="B347" s="3"/>
      <c r="C347" s="3"/>
      <c r="D347" s="3"/>
      <c r="E347" s="3"/>
      <c r="F347" s="3"/>
      <c r="G347" s="3"/>
      <c r="H347" s="806"/>
    </row>
    <row r="348" spans="1:8">
      <c r="A348" s="3"/>
      <c r="B348" s="3"/>
      <c r="C348" s="3"/>
      <c r="D348" s="3"/>
      <c r="E348" s="3"/>
      <c r="F348" s="3"/>
      <c r="G348" s="3"/>
      <c r="H348" s="806"/>
    </row>
    <row r="349" spans="1:8">
      <c r="A349" s="3"/>
      <c r="B349" s="3"/>
      <c r="C349" s="3"/>
      <c r="D349" s="3"/>
      <c r="E349" s="3"/>
      <c r="F349" s="3"/>
      <c r="G349" s="3"/>
      <c r="H349" s="806"/>
    </row>
    <row r="350" spans="1:8">
      <c r="A350" s="3"/>
      <c r="B350" s="3"/>
      <c r="C350" s="3"/>
      <c r="D350" s="3"/>
      <c r="E350" s="3"/>
      <c r="F350" s="3"/>
      <c r="G350" s="3"/>
      <c r="H350" s="806"/>
    </row>
    <row r="351" spans="1:8">
      <c r="A351" s="3"/>
      <c r="B351" s="3"/>
      <c r="C351" s="3"/>
      <c r="D351" s="3"/>
      <c r="E351" s="3"/>
      <c r="F351" s="3"/>
      <c r="G351" s="3"/>
      <c r="H351" s="806"/>
    </row>
    <row r="352" spans="1:8">
      <c r="A352" s="3"/>
      <c r="B352" s="3"/>
      <c r="C352" s="3"/>
      <c r="D352" s="3"/>
      <c r="E352" s="3"/>
      <c r="F352" s="3"/>
      <c r="G352" s="3"/>
      <c r="H352" s="806"/>
    </row>
    <row r="353" spans="1:8">
      <c r="A353" s="3"/>
      <c r="B353" s="3"/>
      <c r="C353" s="3"/>
      <c r="D353" s="3"/>
      <c r="E353" s="3"/>
      <c r="F353" s="3"/>
      <c r="G353" s="3"/>
      <c r="H353" s="806"/>
    </row>
    <row r="354" spans="1:8">
      <c r="A354" s="3"/>
      <c r="B354" s="3"/>
      <c r="C354" s="3"/>
      <c r="D354" s="3"/>
      <c r="E354" s="3"/>
      <c r="F354" s="3"/>
      <c r="G354" s="3"/>
      <c r="H354" s="806"/>
    </row>
    <row r="355" spans="1:8">
      <c r="A355" s="3"/>
      <c r="B355" s="3"/>
      <c r="C355" s="3"/>
      <c r="D355" s="3"/>
      <c r="E355" s="3"/>
      <c r="F355" s="3"/>
      <c r="G355" s="3"/>
      <c r="H355" s="806"/>
    </row>
    <row r="356" spans="1:8">
      <c r="A356" s="3"/>
      <c r="B356" s="3"/>
      <c r="C356" s="3"/>
      <c r="D356" s="3"/>
      <c r="E356" s="3"/>
      <c r="F356" s="3"/>
      <c r="G356" s="3"/>
      <c r="H356" s="806"/>
    </row>
    <row r="357" spans="1:8">
      <c r="A357" s="3"/>
      <c r="B357" s="3"/>
      <c r="C357" s="3"/>
      <c r="D357" s="3"/>
      <c r="E357" s="3"/>
      <c r="F357" s="3"/>
      <c r="G357" s="3"/>
      <c r="H357" s="806"/>
    </row>
    <row r="358" spans="1:8">
      <c r="A358" s="3"/>
      <c r="B358" s="3"/>
      <c r="C358" s="3"/>
      <c r="D358" s="3"/>
      <c r="E358" s="3"/>
      <c r="F358" s="3"/>
      <c r="G358" s="3"/>
      <c r="H358" s="806"/>
    </row>
    <row r="359" spans="1:8">
      <c r="A359" s="3"/>
      <c r="B359" s="3"/>
      <c r="C359" s="3"/>
      <c r="D359" s="3"/>
      <c r="E359" s="3"/>
      <c r="F359" s="3"/>
      <c r="G359" s="3"/>
      <c r="H359" s="806"/>
    </row>
    <row r="360" spans="1:8">
      <c r="A360" s="3"/>
      <c r="B360" s="3"/>
      <c r="C360" s="3"/>
      <c r="D360" s="3"/>
      <c r="E360" s="3"/>
      <c r="F360" s="3"/>
      <c r="G360" s="3"/>
      <c r="H360" s="806"/>
    </row>
    <row r="361" spans="1:8">
      <c r="A361" s="3"/>
      <c r="B361" s="3"/>
      <c r="C361" s="3"/>
      <c r="D361" s="3"/>
      <c r="E361" s="3"/>
      <c r="F361" s="3"/>
      <c r="G361" s="3"/>
      <c r="H361" s="806"/>
    </row>
    <row r="362" spans="1:8">
      <c r="A362" s="3"/>
      <c r="B362" s="3"/>
      <c r="C362" s="3"/>
      <c r="D362" s="3"/>
      <c r="E362" s="3"/>
      <c r="F362" s="3"/>
      <c r="G362" s="3"/>
      <c r="H362" s="806"/>
    </row>
    <row r="363" spans="1:8">
      <c r="A363" s="3"/>
      <c r="B363" s="3"/>
      <c r="C363" s="3"/>
      <c r="D363" s="3"/>
      <c r="E363" s="3"/>
      <c r="F363" s="3"/>
      <c r="G363" s="3"/>
      <c r="H363" s="806"/>
    </row>
    <row r="364" spans="1:8">
      <c r="A364" s="3"/>
      <c r="B364" s="3"/>
      <c r="C364" s="3"/>
      <c r="D364" s="3"/>
      <c r="E364" s="3"/>
      <c r="F364" s="3"/>
      <c r="G364" s="3"/>
      <c r="H364" s="806"/>
    </row>
    <row r="365" spans="1:8">
      <c r="A365" s="3"/>
      <c r="B365" s="3"/>
      <c r="C365" s="3"/>
      <c r="D365" s="3"/>
      <c r="E365" s="3"/>
      <c r="F365" s="3"/>
      <c r="G365" s="3"/>
      <c r="H365" s="806"/>
    </row>
    <row r="366" spans="1:8">
      <c r="A366" s="3"/>
      <c r="B366" s="3"/>
      <c r="C366" s="3"/>
      <c r="D366" s="3"/>
      <c r="E366" s="3"/>
      <c r="F366" s="3"/>
      <c r="G366" s="3"/>
      <c r="H366" s="806"/>
    </row>
    <row r="367" spans="1:8">
      <c r="A367" s="3"/>
      <c r="B367" s="3"/>
      <c r="C367" s="3"/>
      <c r="D367" s="3"/>
      <c r="E367" s="3"/>
      <c r="F367" s="3"/>
      <c r="G367" s="3"/>
      <c r="H367" s="806"/>
    </row>
    <row r="368" spans="1:8">
      <c r="A368" s="3"/>
      <c r="B368" s="3"/>
      <c r="C368" s="3"/>
      <c r="D368" s="3"/>
      <c r="E368" s="3"/>
      <c r="F368" s="3"/>
      <c r="G368" s="3"/>
      <c r="H368" s="806"/>
    </row>
    <row r="369" spans="1:8">
      <c r="A369" s="3"/>
      <c r="B369" s="3"/>
      <c r="C369" s="3"/>
      <c r="D369" s="3"/>
      <c r="E369" s="3"/>
      <c r="F369" s="3"/>
      <c r="G369" s="3"/>
      <c r="H369" s="806"/>
    </row>
    <row r="370" spans="1:8">
      <c r="A370" s="3"/>
      <c r="B370" s="3"/>
      <c r="C370" s="3"/>
      <c r="D370" s="3"/>
      <c r="E370" s="3"/>
      <c r="F370" s="3"/>
      <c r="G370" s="3"/>
      <c r="H370" s="806"/>
    </row>
    <row r="371" spans="1:8">
      <c r="A371" s="3"/>
      <c r="B371" s="3"/>
      <c r="C371" s="3"/>
      <c r="D371" s="3"/>
      <c r="E371" s="3"/>
      <c r="F371" s="3"/>
      <c r="G371" s="3"/>
      <c r="H371" s="806"/>
    </row>
    <row r="372" spans="1:8">
      <c r="A372" s="3"/>
      <c r="B372" s="3"/>
      <c r="C372" s="3"/>
      <c r="D372" s="3"/>
      <c r="E372" s="3"/>
      <c r="F372" s="3"/>
      <c r="G372" s="3"/>
      <c r="H372" s="806"/>
    </row>
    <row r="373" spans="1:8">
      <c r="A373" s="3"/>
      <c r="B373" s="3"/>
      <c r="C373" s="3"/>
      <c r="D373" s="3"/>
      <c r="E373" s="3"/>
      <c r="F373" s="3"/>
      <c r="G373" s="3"/>
      <c r="H373" s="806"/>
    </row>
    <row r="374" spans="1:8">
      <c r="A374" s="3"/>
      <c r="B374" s="3"/>
      <c r="C374" s="3"/>
      <c r="D374" s="3"/>
      <c r="E374" s="3"/>
      <c r="F374" s="3"/>
      <c r="G374" s="3"/>
      <c r="H374" s="806"/>
    </row>
    <row r="375" spans="1:8">
      <c r="A375" s="3"/>
      <c r="B375" s="3"/>
      <c r="C375" s="3"/>
      <c r="D375" s="3"/>
      <c r="E375" s="3"/>
      <c r="F375" s="3"/>
      <c r="G375" s="3"/>
      <c r="H375" s="806"/>
    </row>
    <row r="376" spans="1:8">
      <c r="A376" s="3"/>
      <c r="B376" s="3"/>
      <c r="C376" s="3"/>
      <c r="D376" s="3"/>
      <c r="E376" s="3"/>
      <c r="F376" s="3"/>
      <c r="G376" s="3"/>
      <c r="H376" s="806"/>
    </row>
    <row r="377" spans="1:8">
      <c r="A377" s="3"/>
      <c r="B377" s="3"/>
      <c r="C377" s="3"/>
      <c r="D377" s="3"/>
      <c r="E377" s="3"/>
      <c r="F377" s="3"/>
      <c r="G377" s="3"/>
      <c r="H377" s="806"/>
    </row>
    <row r="378" spans="1:8">
      <c r="A378" s="3"/>
      <c r="B378" s="3"/>
      <c r="C378" s="3"/>
      <c r="D378" s="3"/>
      <c r="E378" s="3"/>
      <c r="F378" s="3"/>
      <c r="G378" s="3"/>
      <c r="H378" s="806"/>
    </row>
    <row r="379" spans="1:8">
      <c r="A379" s="3"/>
      <c r="B379" s="3"/>
      <c r="C379" s="3"/>
      <c r="D379" s="3"/>
      <c r="E379" s="3"/>
      <c r="F379" s="3"/>
      <c r="G379" s="3"/>
      <c r="H379" s="806"/>
    </row>
    <row r="380" spans="1:8">
      <c r="A380" s="3"/>
      <c r="B380" s="3"/>
      <c r="C380" s="3"/>
      <c r="D380" s="3"/>
      <c r="E380" s="3"/>
      <c r="F380" s="3"/>
      <c r="G380" s="3"/>
      <c r="H380" s="806"/>
    </row>
    <row r="381" spans="1:8">
      <c r="A381" s="3"/>
      <c r="B381" s="3"/>
      <c r="C381" s="3"/>
      <c r="D381" s="3"/>
      <c r="E381" s="3"/>
      <c r="F381" s="3"/>
      <c r="G381" s="3"/>
      <c r="H381" s="806"/>
    </row>
    <row r="382" spans="1:8">
      <c r="A382" s="3"/>
      <c r="B382" s="3"/>
      <c r="C382" s="3"/>
      <c r="D382" s="3"/>
      <c r="E382" s="3"/>
      <c r="F382" s="3"/>
      <c r="G382" s="3"/>
      <c r="H382" s="806"/>
    </row>
    <row r="383" spans="1:8">
      <c r="A383" s="3"/>
      <c r="B383" s="3"/>
      <c r="C383" s="3"/>
      <c r="D383" s="3"/>
      <c r="E383" s="3"/>
      <c r="F383" s="3"/>
      <c r="G383" s="3"/>
      <c r="H383" s="806"/>
    </row>
    <row r="384" spans="1:8">
      <c r="A384" s="3"/>
      <c r="B384" s="3"/>
      <c r="C384" s="3"/>
      <c r="D384" s="3"/>
      <c r="E384" s="3"/>
      <c r="F384" s="3"/>
      <c r="G384" s="3"/>
      <c r="H384" s="806"/>
    </row>
    <row r="385" spans="1:8">
      <c r="A385" s="3"/>
      <c r="B385" s="3"/>
      <c r="C385" s="3"/>
      <c r="D385" s="3"/>
      <c r="E385" s="3"/>
      <c r="F385" s="3"/>
      <c r="G385" s="3"/>
      <c r="H385" s="806"/>
    </row>
    <row r="386" spans="1:8">
      <c r="A386" s="3"/>
      <c r="B386" s="3"/>
      <c r="C386" s="3"/>
      <c r="D386" s="3"/>
      <c r="E386" s="3"/>
      <c r="F386" s="3"/>
      <c r="G386" s="3"/>
      <c r="H386" s="806"/>
    </row>
    <row r="387" spans="1:8">
      <c r="A387" s="3"/>
      <c r="B387" s="3"/>
      <c r="C387" s="3"/>
      <c r="D387" s="3"/>
      <c r="E387" s="3"/>
      <c r="F387" s="3"/>
      <c r="G387" s="3"/>
      <c r="H387" s="806"/>
    </row>
    <row r="388" spans="1:8">
      <c r="A388" s="3"/>
      <c r="B388" s="3"/>
      <c r="C388" s="3"/>
      <c r="D388" s="3"/>
      <c r="E388" s="3"/>
      <c r="F388" s="3"/>
      <c r="G388" s="3"/>
      <c r="H388" s="806"/>
    </row>
    <row r="389" spans="1:8">
      <c r="A389" s="3"/>
      <c r="B389" s="3"/>
      <c r="C389" s="3"/>
      <c r="D389" s="3"/>
      <c r="E389" s="3"/>
      <c r="F389" s="3"/>
      <c r="G389" s="3"/>
      <c r="H389" s="806"/>
    </row>
    <row r="390" spans="1:8">
      <c r="A390" s="3"/>
      <c r="B390" s="3"/>
      <c r="C390" s="3"/>
      <c r="D390" s="3"/>
      <c r="E390" s="3"/>
      <c r="F390" s="3"/>
      <c r="G390" s="3"/>
      <c r="H390" s="806"/>
    </row>
    <row r="391" spans="1:8">
      <c r="A391" s="3"/>
      <c r="B391" s="3"/>
      <c r="C391" s="3"/>
      <c r="D391" s="3"/>
      <c r="E391" s="3"/>
      <c r="F391" s="3"/>
      <c r="G391" s="3"/>
      <c r="H391" s="806"/>
    </row>
    <row r="392" spans="1:8">
      <c r="A392" s="3"/>
      <c r="B392" s="3"/>
      <c r="C392" s="3"/>
      <c r="D392" s="3"/>
      <c r="E392" s="3"/>
      <c r="F392" s="3"/>
      <c r="G392" s="3"/>
      <c r="H392" s="806"/>
    </row>
    <row r="393" spans="1:8">
      <c r="A393" s="3"/>
      <c r="B393" s="3"/>
      <c r="C393" s="3"/>
      <c r="D393" s="3"/>
      <c r="E393" s="3"/>
      <c r="F393" s="3"/>
      <c r="G393" s="3"/>
      <c r="H393" s="806"/>
    </row>
    <row r="394" spans="1:8">
      <c r="A394" s="3"/>
      <c r="B394" s="3"/>
      <c r="C394" s="3"/>
      <c r="D394" s="3"/>
      <c r="E394" s="3"/>
      <c r="F394" s="3"/>
      <c r="G394" s="3"/>
      <c r="H394" s="806"/>
    </row>
    <row r="395" spans="1:8">
      <c r="A395" s="3"/>
      <c r="B395" s="3"/>
      <c r="C395" s="3"/>
      <c r="D395" s="3"/>
      <c r="E395" s="3"/>
      <c r="F395" s="3"/>
      <c r="G395" s="3"/>
      <c r="H395" s="806"/>
    </row>
    <row r="396" spans="1:8">
      <c r="A396" s="3"/>
      <c r="B396" s="3"/>
      <c r="C396" s="3"/>
      <c r="D396" s="3"/>
      <c r="E396" s="3"/>
      <c r="F396" s="3"/>
      <c r="G396" s="3"/>
      <c r="H396" s="806"/>
    </row>
    <row r="397" spans="1:8">
      <c r="A397" s="3"/>
      <c r="B397" s="3"/>
      <c r="C397" s="3"/>
      <c r="D397" s="3"/>
      <c r="E397" s="3"/>
      <c r="F397" s="3"/>
      <c r="G397" s="3"/>
      <c r="H397" s="806"/>
    </row>
    <row r="398" spans="1:8">
      <c r="A398" s="3"/>
      <c r="B398" s="3"/>
      <c r="C398" s="3"/>
      <c r="D398" s="3"/>
      <c r="E398" s="3"/>
      <c r="F398" s="3"/>
      <c r="G398" s="3"/>
      <c r="H398" s="806"/>
    </row>
    <row r="399" spans="1:8">
      <c r="A399" s="3"/>
      <c r="B399" s="3"/>
      <c r="C399" s="3"/>
      <c r="D399" s="3"/>
      <c r="E399" s="3"/>
      <c r="F399" s="3"/>
      <c r="G399" s="3"/>
      <c r="H399" s="806"/>
    </row>
    <row r="400" spans="1:8">
      <c r="A400" s="3"/>
      <c r="B400" s="3"/>
      <c r="C400" s="3"/>
      <c r="D400" s="3"/>
      <c r="E400" s="3"/>
      <c r="F400" s="3"/>
      <c r="G400" s="3"/>
      <c r="H400" s="806"/>
    </row>
    <row r="401" spans="1:8">
      <c r="A401" s="3"/>
      <c r="B401" s="3"/>
      <c r="C401" s="3"/>
      <c r="D401" s="3"/>
      <c r="E401" s="3"/>
      <c r="F401" s="3"/>
      <c r="G401" s="3"/>
      <c r="H401" s="806"/>
    </row>
    <row r="402" spans="1:8">
      <c r="A402" s="3"/>
      <c r="B402" s="3"/>
      <c r="C402" s="3"/>
      <c r="D402" s="3"/>
      <c r="E402" s="3"/>
      <c r="F402" s="3"/>
      <c r="G402" s="3"/>
      <c r="H402" s="806"/>
    </row>
    <row r="403" spans="1:8">
      <c r="A403" s="3"/>
      <c r="B403" s="3"/>
      <c r="C403" s="3"/>
      <c r="D403" s="3"/>
      <c r="E403" s="3"/>
      <c r="F403" s="3"/>
      <c r="G403" s="3"/>
      <c r="H403" s="806"/>
    </row>
    <row r="404" spans="1:8">
      <c r="A404" s="3"/>
      <c r="B404" s="3"/>
      <c r="C404" s="3"/>
      <c r="D404" s="3"/>
      <c r="E404" s="3"/>
      <c r="F404" s="3"/>
      <c r="G404" s="3"/>
      <c r="H404" s="806"/>
    </row>
    <row r="405" spans="1:8">
      <c r="A405" s="3"/>
      <c r="B405" s="3"/>
      <c r="C405" s="3"/>
      <c r="D405" s="3"/>
      <c r="E405" s="3"/>
      <c r="F405" s="3"/>
      <c r="G405" s="3"/>
      <c r="H405" s="806"/>
    </row>
    <row r="406" spans="1:8">
      <c r="A406" s="3"/>
      <c r="B406" s="3"/>
      <c r="C406" s="3"/>
      <c r="D406" s="3"/>
      <c r="E406" s="3"/>
      <c r="F406" s="3"/>
      <c r="G406" s="3"/>
      <c r="H406" s="806"/>
    </row>
    <row r="407" spans="1:8">
      <c r="A407" s="3"/>
      <c r="B407" s="3"/>
      <c r="C407" s="3"/>
      <c r="D407" s="3"/>
      <c r="E407" s="3"/>
      <c r="F407" s="3"/>
      <c r="G407" s="3"/>
      <c r="H407" s="806"/>
    </row>
    <row r="408" spans="1:8">
      <c r="A408" s="3"/>
      <c r="B408" s="3"/>
      <c r="C408" s="3"/>
      <c r="D408" s="3"/>
      <c r="E408" s="3"/>
      <c r="F408" s="3"/>
      <c r="G408" s="3"/>
      <c r="H408" s="806"/>
    </row>
    <row r="409" spans="1:8">
      <c r="A409" s="3"/>
      <c r="B409" s="3"/>
      <c r="C409" s="3"/>
      <c r="D409" s="3"/>
      <c r="E409" s="3"/>
      <c r="F409" s="3"/>
      <c r="G409" s="3"/>
      <c r="H409" s="806"/>
    </row>
    <row r="410" spans="1:8">
      <c r="A410" s="3"/>
      <c r="B410" s="3"/>
      <c r="C410" s="3"/>
      <c r="D410" s="3"/>
      <c r="E410" s="3"/>
      <c r="F410" s="3"/>
      <c r="G410" s="3"/>
      <c r="H410" s="806"/>
    </row>
    <row r="411" spans="1:8">
      <c r="A411" s="3"/>
      <c r="B411" s="3"/>
      <c r="C411" s="3"/>
      <c r="D411" s="3"/>
      <c r="E411" s="3"/>
      <c r="F411" s="3"/>
      <c r="G411" s="3"/>
      <c r="H411" s="806"/>
    </row>
    <row r="412" spans="1:8">
      <c r="A412" s="3"/>
      <c r="B412" s="3"/>
      <c r="C412" s="3"/>
      <c r="D412" s="3"/>
      <c r="E412" s="3"/>
      <c r="F412" s="3"/>
      <c r="G412" s="3"/>
      <c r="H412" s="806"/>
    </row>
    <row r="413" spans="1:8">
      <c r="A413" s="3"/>
      <c r="B413" s="3"/>
      <c r="C413" s="3"/>
      <c r="D413" s="3"/>
      <c r="E413" s="3"/>
      <c r="F413" s="3"/>
      <c r="G413" s="3"/>
      <c r="H413" s="806"/>
    </row>
    <row r="414" spans="1:8">
      <c r="A414" s="3"/>
      <c r="B414" s="3"/>
      <c r="C414" s="3"/>
      <c r="D414" s="3"/>
      <c r="E414" s="3"/>
      <c r="F414" s="3"/>
      <c r="G414" s="3"/>
      <c r="H414" s="806"/>
    </row>
    <row r="415" spans="1:8">
      <c r="A415" s="3"/>
      <c r="B415" s="3"/>
      <c r="C415" s="3"/>
      <c r="D415" s="3"/>
      <c r="E415" s="3"/>
      <c r="F415" s="3"/>
      <c r="G415" s="3"/>
      <c r="H415" s="806"/>
    </row>
    <row r="416" spans="1:8">
      <c r="A416" s="3"/>
      <c r="B416" s="3"/>
      <c r="C416" s="3"/>
      <c r="D416" s="3"/>
      <c r="E416" s="3"/>
      <c r="F416" s="3"/>
      <c r="G416" s="3"/>
      <c r="H416" s="806"/>
    </row>
    <row r="417" spans="1:8">
      <c r="A417" s="3"/>
      <c r="B417" s="3"/>
      <c r="C417" s="3"/>
      <c r="D417" s="3"/>
      <c r="E417" s="3"/>
      <c r="F417" s="3"/>
      <c r="G417" s="3"/>
      <c r="H417" s="806"/>
    </row>
    <row r="418" spans="1:8">
      <c r="A418" s="3"/>
      <c r="B418" s="3"/>
      <c r="C418" s="3"/>
      <c r="D418" s="3"/>
      <c r="E418" s="3"/>
      <c r="F418" s="3"/>
      <c r="G418" s="3"/>
      <c r="H418" s="806"/>
    </row>
    <row r="419" spans="1:8">
      <c r="A419" s="3"/>
      <c r="B419" s="3"/>
      <c r="C419" s="3"/>
      <c r="D419" s="3"/>
      <c r="E419" s="3"/>
      <c r="F419" s="3"/>
      <c r="G419" s="3"/>
      <c r="H419" s="806"/>
    </row>
    <row r="420" spans="1:8">
      <c r="A420" s="3"/>
      <c r="B420" s="3"/>
      <c r="C420" s="3"/>
      <c r="D420" s="3"/>
      <c r="E420" s="3"/>
      <c r="F420" s="3"/>
      <c r="G420" s="3"/>
      <c r="H420" s="806"/>
    </row>
    <row r="421" spans="1:8">
      <c r="A421" s="3"/>
      <c r="B421" s="3"/>
      <c r="C421" s="3"/>
      <c r="D421" s="3"/>
      <c r="E421" s="3"/>
      <c r="F421" s="3"/>
      <c r="G421" s="3"/>
      <c r="H421" s="806"/>
    </row>
    <row r="422" spans="1:8">
      <c r="A422" s="3"/>
      <c r="B422" s="3"/>
      <c r="C422" s="3"/>
      <c r="D422" s="3"/>
      <c r="E422" s="3"/>
      <c r="F422" s="3"/>
      <c r="G422" s="3"/>
      <c r="H422" s="806"/>
    </row>
    <row r="423" spans="1:8">
      <c r="A423" s="3"/>
      <c r="B423" s="3"/>
      <c r="C423" s="3"/>
      <c r="D423" s="3"/>
      <c r="E423" s="3"/>
      <c r="F423" s="3"/>
      <c r="G423" s="3"/>
      <c r="H423" s="806"/>
    </row>
    <row r="424" spans="1:8">
      <c r="A424" s="3"/>
      <c r="B424" s="3"/>
      <c r="C424" s="3"/>
      <c r="D424" s="3"/>
      <c r="E424" s="3"/>
      <c r="F424" s="3"/>
      <c r="G424" s="3"/>
      <c r="H424" s="806"/>
    </row>
    <row r="425" spans="1:8">
      <c r="A425" s="3"/>
      <c r="B425" s="3"/>
      <c r="C425" s="3"/>
      <c r="D425" s="3"/>
      <c r="E425" s="3"/>
      <c r="F425" s="3"/>
      <c r="G425" s="3"/>
      <c r="H425" s="806"/>
    </row>
    <row r="426" spans="1:8">
      <c r="A426" s="3"/>
      <c r="B426" s="3"/>
      <c r="C426" s="3"/>
      <c r="D426" s="3"/>
      <c r="E426" s="3"/>
      <c r="F426" s="3"/>
      <c r="G426" s="3"/>
      <c r="H426" s="806"/>
    </row>
    <row r="427" spans="1:8">
      <c r="A427" s="3"/>
      <c r="B427" s="3"/>
      <c r="C427" s="3"/>
      <c r="D427" s="3"/>
      <c r="E427" s="3"/>
      <c r="F427" s="3"/>
      <c r="G427" s="3"/>
      <c r="H427" s="806"/>
    </row>
    <row r="428" spans="1:8">
      <c r="A428" s="3"/>
      <c r="B428" s="3"/>
      <c r="C428" s="3"/>
      <c r="D428" s="3"/>
      <c r="E428" s="3"/>
      <c r="F428" s="3"/>
      <c r="G428" s="3"/>
      <c r="H428" s="806"/>
    </row>
    <row r="429" spans="1:8">
      <c r="A429" s="3"/>
      <c r="B429" s="3"/>
      <c r="C429" s="3"/>
      <c r="D429" s="3"/>
      <c r="E429" s="3"/>
      <c r="F429" s="3"/>
      <c r="G429" s="3"/>
      <c r="H429" s="806"/>
    </row>
    <row r="430" spans="1:8">
      <c r="A430" s="3"/>
      <c r="B430" s="3"/>
      <c r="C430" s="3"/>
      <c r="D430" s="3"/>
      <c r="E430" s="3"/>
      <c r="F430" s="3"/>
      <c r="G430" s="3"/>
      <c r="H430" s="806"/>
    </row>
    <row r="431" spans="1:8">
      <c r="A431" s="3"/>
      <c r="B431" s="3"/>
      <c r="C431" s="3"/>
      <c r="D431" s="3"/>
      <c r="E431" s="3"/>
      <c r="F431" s="3"/>
      <c r="G431" s="3"/>
      <c r="H431" s="806"/>
    </row>
    <row r="432" spans="1:8">
      <c r="A432" s="3"/>
      <c r="B432" s="3"/>
      <c r="C432" s="3"/>
      <c r="D432" s="3"/>
      <c r="E432" s="3"/>
      <c r="F432" s="3"/>
      <c r="G432" s="3"/>
      <c r="H432" s="806"/>
    </row>
    <row r="433" spans="1:8">
      <c r="A433" s="3"/>
      <c r="B433" s="3"/>
      <c r="C433" s="3"/>
      <c r="D433" s="3"/>
      <c r="E433" s="3"/>
      <c r="F433" s="3"/>
      <c r="G433" s="3"/>
      <c r="H433" s="806"/>
    </row>
    <row r="434" spans="1:8">
      <c r="A434" s="3"/>
      <c r="B434" s="3"/>
      <c r="C434" s="3"/>
      <c r="D434" s="3"/>
      <c r="E434" s="3"/>
      <c r="F434" s="3"/>
      <c r="G434" s="3"/>
      <c r="H434" s="806"/>
    </row>
    <row r="435" spans="1:8">
      <c r="A435" s="3"/>
      <c r="B435" s="3"/>
      <c r="C435" s="3"/>
      <c r="D435" s="3"/>
      <c r="E435" s="3"/>
      <c r="F435" s="3"/>
      <c r="G435" s="3"/>
      <c r="H435" s="806"/>
    </row>
    <row r="436" spans="1:8">
      <c r="A436" s="3"/>
      <c r="B436" s="3"/>
      <c r="C436" s="3"/>
      <c r="D436" s="3"/>
      <c r="E436" s="3"/>
      <c r="F436" s="3"/>
      <c r="G436" s="3"/>
      <c r="H436" s="806"/>
    </row>
    <row r="437" spans="1:8">
      <c r="A437" s="3"/>
      <c r="B437" s="3"/>
      <c r="C437" s="3"/>
      <c r="D437" s="3"/>
      <c r="E437" s="3"/>
      <c r="F437" s="3"/>
      <c r="G437" s="3"/>
      <c r="H437" s="806"/>
    </row>
    <row r="438" spans="1:8">
      <c r="A438" s="3"/>
      <c r="B438" s="3"/>
      <c r="C438" s="3"/>
      <c r="D438" s="3"/>
      <c r="E438" s="3"/>
      <c r="F438" s="3"/>
      <c r="G438" s="3"/>
      <c r="H438" s="806"/>
    </row>
    <row r="439" spans="1:8">
      <c r="A439" s="3"/>
      <c r="B439" s="3"/>
      <c r="C439" s="3"/>
      <c r="D439" s="3"/>
      <c r="E439" s="3"/>
      <c r="F439" s="3"/>
      <c r="G439" s="3"/>
      <c r="H439" s="806"/>
    </row>
    <row r="440" spans="1:8">
      <c r="A440" s="3"/>
      <c r="B440" s="3"/>
      <c r="C440" s="3"/>
      <c r="D440" s="3"/>
      <c r="E440" s="3"/>
      <c r="F440" s="3"/>
      <c r="G440" s="3"/>
      <c r="H440" s="806"/>
    </row>
    <row r="441" spans="1:8">
      <c r="A441" s="3"/>
      <c r="B441" s="3"/>
      <c r="C441" s="3"/>
      <c r="D441" s="3"/>
      <c r="E441" s="3"/>
      <c r="F441" s="3"/>
      <c r="G441" s="3"/>
      <c r="H441" s="806"/>
    </row>
    <row r="442" spans="1:8">
      <c r="A442" s="3"/>
      <c r="B442" s="3"/>
      <c r="C442" s="3"/>
      <c r="D442" s="3"/>
      <c r="E442" s="3"/>
      <c r="F442" s="3"/>
      <c r="G442" s="3"/>
      <c r="H442" s="806"/>
    </row>
    <row r="443" spans="1:8">
      <c r="A443" s="3"/>
      <c r="B443" s="3"/>
      <c r="C443" s="3"/>
      <c r="D443" s="3"/>
      <c r="E443" s="3"/>
      <c r="F443" s="3"/>
      <c r="G443" s="3"/>
      <c r="H443" s="806"/>
    </row>
    <row r="444" spans="1:8">
      <c r="A444" s="3"/>
      <c r="B444" s="3"/>
      <c r="C444" s="3"/>
      <c r="D444" s="3"/>
      <c r="E444" s="3"/>
      <c r="F444" s="3"/>
      <c r="G444" s="3"/>
      <c r="H444" s="806"/>
    </row>
    <row r="445" spans="1:8">
      <c r="A445" s="3"/>
      <c r="B445" s="3"/>
      <c r="C445" s="3"/>
      <c r="D445" s="3"/>
      <c r="E445" s="3"/>
      <c r="F445" s="3"/>
      <c r="G445" s="3"/>
      <c r="H445" s="806"/>
    </row>
    <row r="446" spans="1:8">
      <c r="A446" s="3"/>
      <c r="B446" s="3"/>
      <c r="C446" s="3"/>
      <c r="D446" s="3"/>
      <c r="E446" s="3"/>
      <c r="F446" s="3"/>
      <c r="G446" s="3"/>
      <c r="H446" s="806"/>
    </row>
    <row r="447" spans="1:8">
      <c r="A447" s="3"/>
      <c r="B447" s="3"/>
      <c r="C447" s="3"/>
      <c r="D447" s="3"/>
      <c r="E447" s="3"/>
      <c r="F447" s="3"/>
      <c r="G447" s="3"/>
      <c r="H447" s="806"/>
    </row>
    <row r="448" spans="1:8">
      <c r="A448" s="3"/>
      <c r="B448" s="3"/>
      <c r="C448" s="3"/>
      <c r="D448" s="3"/>
      <c r="E448" s="3"/>
      <c r="F448" s="3"/>
      <c r="G448" s="3"/>
      <c r="H448" s="806"/>
    </row>
    <row r="449" spans="1:8">
      <c r="A449" s="3"/>
      <c r="B449" s="3"/>
      <c r="C449" s="3"/>
      <c r="D449" s="3"/>
      <c r="E449" s="3"/>
      <c r="F449" s="3"/>
      <c r="G449" s="3"/>
      <c r="H449" s="806"/>
    </row>
    <row r="450" spans="1:8">
      <c r="A450" s="3"/>
      <c r="B450" s="3"/>
      <c r="C450" s="3"/>
      <c r="D450" s="3"/>
      <c r="E450" s="3"/>
      <c r="F450" s="3"/>
      <c r="G450" s="3"/>
      <c r="H450" s="806"/>
    </row>
    <row r="451" spans="1:8">
      <c r="A451" s="3"/>
      <c r="B451" s="3"/>
      <c r="C451" s="3"/>
      <c r="D451" s="3"/>
      <c r="E451" s="3"/>
      <c r="F451" s="3"/>
      <c r="G451" s="3"/>
      <c r="H451" s="806"/>
    </row>
    <row r="452" spans="1:8">
      <c r="A452" s="3"/>
      <c r="B452" s="3"/>
      <c r="C452" s="3"/>
      <c r="D452" s="3"/>
      <c r="E452" s="3"/>
      <c r="F452" s="3"/>
      <c r="G452" s="3"/>
      <c r="H452" s="806"/>
    </row>
    <row r="453" spans="1:8">
      <c r="A453" s="3"/>
      <c r="B453" s="3"/>
      <c r="C453" s="3"/>
      <c r="D453" s="3"/>
      <c r="E453" s="3"/>
      <c r="F453" s="3"/>
      <c r="G453" s="3"/>
      <c r="H453" s="806"/>
    </row>
    <row r="454" spans="1:8">
      <c r="A454" s="3"/>
      <c r="B454" s="3"/>
      <c r="C454" s="3"/>
      <c r="D454" s="3"/>
      <c r="E454" s="3"/>
      <c r="F454" s="3"/>
      <c r="G454" s="3"/>
      <c r="H454" s="806"/>
    </row>
    <row r="455" spans="1:8">
      <c r="A455" s="3"/>
      <c r="B455" s="3"/>
      <c r="C455" s="3"/>
      <c r="D455" s="3"/>
      <c r="E455" s="3"/>
      <c r="F455" s="3"/>
      <c r="G455" s="3"/>
      <c r="H455" s="806"/>
    </row>
    <row r="456" spans="1:8">
      <c r="A456" s="3"/>
      <c r="B456" s="3"/>
      <c r="C456" s="3"/>
      <c r="D456" s="3"/>
      <c r="E456" s="3"/>
      <c r="F456" s="3"/>
      <c r="G456" s="3"/>
      <c r="H456" s="806"/>
    </row>
    <row r="457" spans="1:8">
      <c r="A457" s="3"/>
      <c r="B457" s="3"/>
      <c r="C457" s="3"/>
      <c r="D457" s="3"/>
      <c r="E457" s="3"/>
      <c r="F457" s="3"/>
      <c r="G457" s="3"/>
      <c r="H457" s="806"/>
    </row>
    <row r="458" spans="1:8">
      <c r="A458" s="3"/>
      <c r="B458" s="3"/>
      <c r="C458" s="3"/>
      <c r="D458" s="3"/>
      <c r="E458" s="3"/>
      <c r="F458" s="3"/>
      <c r="G458" s="3"/>
      <c r="H458" s="806"/>
    </row>
    <row r="459" spans="1:8">
      <c r="A459" s="3"/>
      <c r="B459" s="3"/>
      <c r="C459" s="3"/>
      <c r="D459" s="3"/>
      <c r="E459" s="3"/>
      <c r="F459" s="3"/>
      <c r="G459" s="3"/>
      <c r="H459" s="806"/>
    </row>
    <row r="460" spans="1:8">
      <c r="A460" s="3"/>
      <c r="B460" s="3"/>
      <c r="C460" s="3"/>
      <c r="D460" s="3"/>
      <c r="E460" s="3"/>
      <c r="F460" s="3"/>
      <c r="G460" s="3"/>
      <c r="H460" s="806"/>
    </row>
    <row r="461" spans="1:8">
      <c r="A461" s="3"/>
      <c r="B461" s="3"/>
      <c r="C461" s="3"/>
      <c r="D461" s="3"/>
      <c r="E461" s="3"/>
      <c r="F461" s="3"/>
      <c r="G461" s="3"/>
      <c r="H461" s="806"/>
    </row>
    <row r="462" spans="1:8">
      <c r="A462" s="3"/>
      <c r="B462" s="3"/>
      <c r="C462" s="3"/>
      <c r="D462" s="3"/>
      <c r="E462" s="3"/>
      <c r="F462" s="3"/>
      <c r="G462" s="3"/>
      <c r="H462" s="806"/>
    </row>
    <row r="463" spans="1:8">
      <c r="A463" s="3"/>
      <c r="B463" s="3"/>
      <c r="C463" s="3"/>
      <c r="D463" s="3"/>
      <c r="E463" s="3"/>
      <c r="F463" s="3"/>
      <c r="G463" s="3"/>
      <c r="H463" s="806"/>
    </row>
    <row r="464" spans="1:8">
      <c r="A464" s="3"/>
      <c r="B464" s="3"/>
      <c r="C464" s="3"/>
      <c r="D464" s="3"/>
      <c r="E464" s="3"/>
      <c r="F464" s="3"/>
      <c r="G464" s="3"/>
      <c r="H464" s="806"/>
    </row>
    <row r="465" spans="1:8">
      <c r="A465" s="3"/>
      <c r="B465" s="3"/>
      <c r="C465" s="3"/>
      <c r="D465" s="3"/>
      <c r="E465" s="3"/>
      <c r="F465" s="3"/>
      <c r="G465" s="3"/>
      <c r="H465" s="806"/>
    </row>
    <row r="466" spans="1:8">
      <c r="A466" s="3"/>
      <c r="B466" s="3"/>
      <c r="C466" s="3"/>
      <c r="D466" s="3"/>
      <c r="E466" s="3"/>
      <c r="F466" s="3"/>
      <c r="G466" s="3"/>
      <c r="H466" s="806"/>
    </row>
    <row r="467" spans="1:8">
      <c r="A467" s="3"/>
      <c r="B467" s="3"/>
      <c r="C467" s="3"/>
      <c r="D467" s="3"/>
      <c r="E467" s="3"/>
      <c r="F467" s="3"/>
      <c r="G467" s="3"/>
      <c r="H467" s="806"/>
    </row>
    <row r="468" spans="1:8">
      <c r="A468" s="3"/>
      <c r="B468" s="3"/>
      <c r="C468" s="3"/>
      <c r="D468" s="3"/>
      <c r="E468" s="3"/>
      <c r="F468" s="3"/>
      <c r="G468" s="3"/>
      <c r="H468" s="806"/>
    </row>
    <row r="469" spans="1:8">
      <c r="A469" s="3"/>
      <c r="B469" s="3"/>
      <c r="C469" s="3"/>
      <c r="D469" s="3"/>
      <c r="E469" s="3"/>
      <c r="F469" s="3"/>
      <c r="G469" s="3"/>
      <c r="H469" s="806"/>
    </row>
    <row r="470" spans="1:8">
      <c r="A470" s="3"/>
      <c r="B470" s="3"/>
      <c r="C470" s="3"/>
      <c r="D470" s="3"/>
      <c r="E470" s="3"/>
      <c r="F470" s="3"/>
      <c r="G470" s="3"/>
      <c r="H470" s="806"/>
    </row>
    <row r="471" spans="1:8">
      <c r="A471" s="3"/>
      <c r="B471" s="3"/>
      <c r="C471" s="3"/>
      <c r="D471" s="3"/>
      <c r="E471" s="3"/>
      <c r="F471" s="3"/>
      <c r="G471" s="3"/>
      <c r="H471" s="806"/>
    </row>
    <row r="472" spans="1:8">
      <c r="A472" s="3"/>
      <c r="B472" s="3"/>
      <c r="C472" s="3"/>
      <c r="D472" s="3"/>
      <c r="E472" s="3"/>
      <c r="F472" s="3"/>
      <c r="G472" s="3"/>
      <c r="H472" s="806"/>
    </row>
    <row r="473" spans="1:8">
      <c r="A473" s="3"/>
      <c r="B473" s="3"/>
      <c r="C473" s="3"/>
      <c r="D473" s="3"/>
      <c r="E473" s="3"/>
      <c r="F473" s="3"/>
      <c r="G473" s="3"/>
      <c r="H473" s="806"/>
    </row>
    <row r="474" spans="1:8">
      <c r="A474" s="3"/>
      <c r="B474" s="3"/>
      <c r="C474" s="3"/>
      <c r="D474" s="3"/>
      <c r="E474" s="3"/>
      <c r="F474" s="3"/>
      <c r="G474" s="3"/>
      <c r="H474" s="806"/>
    </row>
    <row r="475" spans="1:8">
      <c r="A475" s="3"/>
      <c r="B475" s="3"/>
      <c r="C475" s="3"/>
      <c r="D475" s="3"/>
      <c r="E475" s="3"/>
      <c r="F475" s="3"/>
      <c r="G475" s="3"/>
      <c r="H475" s="806"/>
    </row>
    <row r="476" spans="1:8">
      <c r="A476" s="3"/>
      <c r="B476" s="3"/>
      <c r="C476" s="3"/>
      <c r="D476" s="3"/>
      <c r="E476" s="3"/>
      <c r="F476" s="3"/>
      <c r="G476" s="3"/>
      <c r="H476" s="806"/>
    </row>
    <row r="477" spans="1:8">
      <c r="A477" s="3"/>
      <c r="B477" s="3"/>
      <c r="C477" s="3"/>
      <c r="D477" s="3"/>
      <c r="E477" s="3"/>
      <c r="F477" s="3"/>
      <c r="G477" s="3"/>
      <c r="H477" s="806"/>
    </row>
    <row r="478" spans="1:8">
      <c r="A478" s="3"/>
      <c r="B478" s="3"/>
      <c r="C478" s="3"/>
      <c r="D478" s="3"/>
      <c r="E478" s="3"/>
      <c r="F478" s="3"/>
      <c r="G478" s="3"/>
      <c r="H478" s="806"/>
    </row>
    <row r="479" spans="1:8">
      <c r="A479" s="3"/>
      <c r="B479" s="3"/>
      <c r="C479" s="3"/>
      <c r="D479" s="3"/>
      <c r="E479" s="3"/>
      <c r="F479" s="3"/>
      <c r="G479" s="3"/>
      <c r="H479" s="806"/>
    </row>
    <row r="480" spans="1:8">
      <c r="A480" s="3"/>
      <c r="B480" s="3"/>
      <c r="C480" s="3"/>
      <c r="D480" s="3"/>
      <c r="E480" s="3"/>
      <c r="F480" s="3"/>
      <c r="G480" s="3"/>
      <c r="H480" s="806"/>
    </row>
    <row r="481" spans="1:8">
      <c r="A481" s="3"/>
      <c r="B481" s="3"/>
      <c r="C481" s="3"/>
      <c r="D481" s="3"/>
      <c r="E481" s="3"/>
      <c r="F481" s="3"/>
      <c r="G481" s="3"/>
      <c r="H481" s="806"/>
    </row>
    <row r="482" spans="1:8">
      <c r="A482" s="3"/>
      <c r="B482" s="3"/>
      <c r="C482" s="3"/>
      <c r="D482" s="3"/>
      <c r="E482" s="3"/>
      <c r="F482" s="3"/>
      <c r="G482" s="3"/>
      <c r="H482" s="806"/>
    </row>
    <row r="483" spans="1:8">
      <c r="A483" s="3"/>
      <c r="B483" s="3"/>
      <c r="C483" s="3"/>
      <c r="D483" s="3"/>
      <c r="E483" s="3"/>
      <c r="F483" s="3"/>
      <c r="G483" s="3"/>
      <c r="H483" s="806"/>
    </row>
    <row r="484" spans="1:8">
      <c r="A484" s="3"/>
      <c r="B484" s="3"/>
      <c r="C484" s="3"/>
      <c r="D484" s="3"/>
      <c r="E484" s="3"/>
      <c r="F484" s="3"/>
      <c r="G484" s="3"/>
      <c r="H484" s="806"/>
    </row>
    <row r="485" spans="1:8">
      <c r="A485" s="3"/>
      <c r="B485" s="3"/>
      <c r="C485" s="3"/>
      <c r="D485" s="3"/>
      <c r="E485" s="3"/>
      <c r="F485" s="3"/>
      <c r="G485" s="3"/>
      <c r="H485" s="806"/>
    </row>
    <row r="486" spans="1:8">
      <c r="A486" s="3"/>
      <c r="B486" s="3"/>
      <c r="C486" s="3"/>
      <c r="D486" s="3"/>
      <c r="E486" s="3"/>
      <c r="F486" s="3"/>
      <c r="G486" s="3"/>
      <c r="H486" s="806"/>
    </row>
    <row r="487" spans="1:8">
      <c r="A487" s="3"/>
      <c r="B487" s="3"/>
      <c r="C487" s="3"/>
      <c r="D487" s="3"/>
      <c r="E487" s="3"/>
      <c r="F487" s="3"/>
      <c r="G487" s="3"/>
      <c r="H487" s="806"/>
    </row>
    <row r="488" spans="1:8">
      <c r="A488" s="3"/>
      <c r="B488" s="3"/>
      <c r="C488" s="3"/>
      <c r="D488" s="3"/>
      <c r="E488" s="3"/>
      <c r="F488" s="3"/>
      <c r="G488" s="3"/>
      <c r="H488" s="806"/>
    </row>
    <row r="489" spans="1:8">
      <c r="A489" s="3"/>
      <c r="B489" s="3"/>
      <c r="C489" s="3"/>
      <c r="D489" s="3"/>
      <c r="E489" s="3"/>
      <c r="F489" s="3"/>
      <c r="G489" s="3"/>
      <c r="H489" s="806"/>
    </row>
    <row r="490" spans="1:8">
      <c r="A490" s="3"/>
      <c r="B490" s="3"/>
      <c r="C490" s="3"/>
      <c r="D490" s="3"/>
      <c r="E490" s="3"/>
      <c r="F490" s="3"/>
      <c r="G490" s="3"/>
      <c r="H490" s="806"/>
    </row>
    <row r="491" spans="1:8">
      <c r="A491" s="3"/>
      <c r="B491" s="3"/>
      <c r="C491" s="3"/>
      <c r="D491" s="3"/>
      <c r="E491" s="3"/>
      <c r="F491" s="3"/>
      <c r="G491" s="3"/>
      <c r="H491" s="806"/>
    </row>
    <row r="492" spans="1:8">
      <c r="A492" s="3"/>
      <c r="B492" s="3"/>
      <c r="C492" s="3"/>
      <c r="D492" s="3"/>
      <c r="E492" s="3"/>
      <c r="F492" s="3"/>
      <c r="G492" s="3"/>
      <c r="H492" s="806"/>
    </row>
    <row r="493" spans="1:8">
      <c r="A493" s="3"/>
      <c r="B493" s="3"/>
      <c r="C493" s="3"/>
      <c r="D493" s="3"/>
      <c r="E493" s="3"/>
      <c r="F493" s="3"/>
      <c r="G493" s="3"/>
      <c r="H493" s="806"/>
    </row>
    <row r="494" spans="1:8">
      <c r="A494" s="3"/>
      <c r="B494" s="3"/>
      <c r="C494" s="3"/>
      <c r="D494" s="3"/>
      <c r="E494" s="3"/>
      <c r="F494" s="3"/>
      <c r="G494" s="3"/>
      <c r="H494" s="806"/>
    </row>
    <row r="495" spans="1:8">
      <c r="A495" s="3"/>
      <c r="B495" s="3"/>
      <c r="C495" s="3"/>
      <c r="D495" s="3"/>
      <c r="E495" s="3"/>
      <c r="F495" s="3"/>
      <c r="G495" s="3"/>
      <c r="H495" s="806"/>
    </row>
    <row r="496" spans="1:8">
      <c r="A496" s="3"/>
      <c r="B496" s="3"/>
      <c r="C496" s="3"/>
      <c r="D496" s="3"/>
      <c r="E496" s="3"/>
      <c r="F496" s="3"/>
      <c r="G496" s="3"/>
      <c r="H496" s="806"/>
    </row>
    <row r="497" spans="1:8">
      <c r="A497" s="3"/>
      <c r="B497" s="3"/>
      <c r="C497" s="3"/>
      <c r="D497" s="3"/>
      <c r="E497" s="3"/>
      <c r="F497" s="3"/>
      <c r="G497" s="3"/>
      <c r="H497" s="806"/>
    </row>
    <row r="498" spans="1:8">
      <c r="A498" s="3"/>
      <c r="B498" s="3"/>
      <c r="C498" s="3"/>
      <c r="D498" s="3"/>
      <c r="E498" s="3"/>
      <c r="F498" s="3"/>
      <c r="G498" s="3"/>
      <c r="H498" s="806"/>
    </row>
    <row r="499" spans="1:8">
      <c r="A499" s="3"/>
      <c r="B499" s="3"/>
      <c r="C499" s="3"/>
      <c r="D499" s="3"/>
      <c r="E499" s="3"/>
      <c r="F499" s="3"/>
      <c r="G499" s="3"/>
      <c r="H499" s="806"/>
    </row>
    <row r="500" spans="1:8">
      <c r="A500" s="3"/>
      <c r="B500" s="3"/>
      <c r="C500" s="3"/>
      <c r="D500" s="3"/>
      <c r="E500" s="3"/>
      <c r="F500" s="3"/>
      <c r="G500" s="3"/>
      <c r="H500" s="806"/>
    </row>
    <row r="501" spans="1:8">
      <c r="A501" s="3"/>
      <c r="B501" s="3"/>
      <c r="C501" s="3"/>
      <c r="D501" s="3"/>
      <c r="E501" s="3"/>
      <c r="F501" s="3"/>
      <c r="G501" s="3"/>
      <c r="H501" s="806"/>
    </row>
    <row r="502" spans="1:8">
      <c r="A502" s="3"/>
      <c r="B502" s="3"/>
      <c r="C502" s="3"/>
      <c r="D502" s="3"/>
      <c r="E502" s="3"/>
      <c r="F502" s="3"/>
      <c r="G502" s="3"/>
      <c r="H502" s="806"/>
    </row>
    <row r="503" spans="1:8">
      <c r="A503" s="3"/>
      <c r="B503" s="3"/>
      <c r="C503" s="3"/>
      <c r="D503" s="3"/>
      <c r="E503" s="3"/>
      <c r="F503" s="3"/>
      <c r="G503" s="3"/>
      <c r="H503" s="806"/>
    </row>
    <row r="504" spans="1:8">
      <c r="A504" s="3"/>
      <c r="B504" s="3"/>
      <c r="C504" s="3"/>
      <c r="D504" s="3"/>
      <c r="E504" s="3"/>
      <c r="F504" s="3"/>
      <c r="G504" s="3"/>
      <c r="H504" s="806"/>
    </row>
    <row r="505" spans="1:8">
      <c r="A505" s="3"/>
      <c r="B505" s="3"/>
      <c r="C505" s="3"/>
      <c r="D505" s="3"/>
      <c r="E505" s="3"/>
      <c r="F505" s="3"/>
      <c r="G505" s="3"/>
      <c r="H505" s="806"/>
    </row>
    <row r="506" spans="1:8">
      <c r="A506" s="3"/>
      <c r="B506" s="3"/>
      <c r="C506" s="3"/>
      <c r="D506" s="3"/>
      <c r="E506" s="3"/>
      <c r="F506" s="3"/>
      <c r="G506" s="3"/>
      <c r="H506" s="806"/>
    </row>
    <row r="507" spans="1:8">
      <c r="A507" s="3"/>
      <c r="B507" s="3"/>
      <c r="C507" s="3"/>
      <c r="D507" s="3"/>
      <c r="E507" s="3"/>
      <c r="F507" s="3"/>
      <c r="G507" s="3"/>
      <c r="H507" s="806"/>
    </row>
    <row r="508" spans="1:8">
      <c r="A508" s="3"/>
      <c r="B508" s="3"/>
      <c r="C508" s="3"/>
      <c r="D508" s="3"/>
      <c r="E508" s="3"/>
      <c r="F508" s="3"/>
      <c r="G508" s="3"/>
      <c r="H508" s="806"/>
    </row>
    <row r="509" spans="1:8">
      <c r="A509" s="3"/>
      <c r="B509" s="3"/>
      <c r="C509" s="3"/>
      <c r="D509" s="3"/>
      <c r="E509" s="3"/>
      <c r="F509" s="3"/>
      <c r="G509" s="3"/>
      <c r="H509" s="806"/>
    </row>
    <row r="510" spans="1:8">
      <c r="A510" s="3"/>
      <c r="B510" s="3"/>
      <c r="C510" s="3"/>
      <c r="D510" s="3"/>
      <c r="E510" s="3"/>
      <c r="F510" s="3"/>
      <c r="G510" s="3"/>
      <c r="H510" s="806"/>
    </row>
    <row r="511" spans="1:8">
      <c r="A511" s="3"/>
      <c r="B511" s="3"/>
      <c r="C511" s="3"/>
      <c r="D511" s="3"/>
      <c r="E511" s="3"/>
      <c r="F511" s="3"/>
      <c r="G511" s="3"/>
      <c r="H511" s="806"/>
    </row>
    <row r="512" spans="1:8">
      <c r="A512" s="3"/>
      <c r="B512" s="3"/>
      <c r="C512" s="3"/>
      <c r="D512" s="3"/>
      <c r="E512" s="3"/>
      <c r="F512" s="3"/>
      <c r="G512" s="3"/>
      <c r="H512" s="806"/>
    </row>
    <row r="513" spans="1:8">
      <c r="A513" s="3"/>
      <c r="B513" s="3"/>
      <c r="C513" s="3"/>
      <c r="D513" s="3"/>
      <c r="E513" s="3"/>
      <c r="F513" s="3"/>
      <c r="G513" s="3"/>
      <c r="H513" s="806"/>
    </row>
    <row r="514" spans="1:8">
      <c r="A514" s="3"/>
      <c r="B514" s="3"/>
      <c r="C514" s="3"/>
      <c r="D514" s="3"/>
      <c r="E514" s="3"/>
      <c r="F514" s="3"/>
      <c r="G514" s="3"/>
      <c r="H514" s="806"/>
    </row>
    <row r="515" spans="1:8">
      <c r="A515" s="3"/>
      <c r="B515" s="3"/>
      <c r="C515" s="3"/>
      <c r="D515" s="3"/>
      <c r="E515" s="3"/>
      <c r="F515" s="3"/>
      <c r="G515" s="3"/>
      <c r="H515" s="806"/>
    </row>
    <row r="516" spans="1:8">
      <c r="A516" s="3"/>
      <c r="B516" s="3"/>
      <c r="C516" s="3"/>
      <c r="D516" s="3"/>
      <c r="E516" s="3"/>
      <c r="F516" s="3"/>
      <c r="G516" s="3"/>
      <c r="H516" s="806"/>
    </row>
    <row r="517" spans="1:8">
      <c r="A517" s="3"/>
      <c r="B517" s="3"/>
      <c r="C517" s="3"/>
      <c r="D517" s="3"/>
      <c r="E517" s="3"/>
      <c r="F517" s="3"/>
      <c r="G517" s="3"/>
      <c r="H517" s="806"/>
    </row>
    <row r="518" spans="1:8">
      <c r="A518" s="3"/>
      <c r="B518" s="3"/>
      <c r="C518" s="3"/>
      <c r="D518" s="3"/>
      <c r="E518" s="3"/>
      <c r="F518" s="3"/>
      <c r="G518" s="3"/>
      <c r="H518" s="806"/>
    </row>
    <row r="519" spans="1:8">
      <c r="A519" s="3"/>
      <c r="B519" s="3"/>
      <c r="C519" s="3"/>
      <c r="D519" s="3"/>
      <c r="E519" s="3"/>
      <c r="F519" s="3"/>
      <c r="G519" s="3"/>
      <c r="H519" s="806"/>
    </row>
    <row r="520" spans="1:8">
      <c r="A520" s="3"/>
      <c r="B520" s="3"/>
      <c r="C520" s="3"/>
      <c r="D520" s="3"/>
      <c r="E520" s="3"/>
      <c r="F520" s="3"/>
      <c r="G520" s="3"/>
      <c r="H520" s="806"/>
    </row>
    <row r="521" spans="1:8">
      <c r="A521" s="3"/>
      <c r="B521" s="3"/>
      <c r="C521" s="3"/>
      <c r="D521" s="3"/>
      <c r="E521" s="3"/>
      <c r="F521" s="3"/>
      <c r="G521" s="3"/>
      <c r="H521" s="806"/>
    </row>
    <row r="522" spans="1:8">
      <c r="A522" s="3"/>
      <c r="B522" s="3"/>
      <c r="C522" s="3"/>
      <c r="D522" s="3"/>
      <c r="E522" s="3"/>
      <c r="F522" s="3"/>
      <c r="G522" s="3"/>
      <c r="H522" s="806"/>
    </row>
    <row r="523" spans="1:8">
      <c r="A523" s="3"/>
      <c r="B523" s="3"/>
      <c r="C523" s="3"/>
      <c r="D523" s="3"/>
      <c r="E523" s="3"/>
      <c r="F523" s="3"/>
      <c r="G523" s="3"/>
      <c r="H523" s="806"/>
    </row>
    <row r="524" spans="1:8">
      <c r="A524" s="3"/>
      <c r="B524" s="3"/>
      <c r="C524" s="3"/>
      <c r="D524" s="3"/>
      <c r="E524" s="3"/>
      <c r="F524" s="3"/>
      <c r="G524" s="3"/>
      <c r="H524" s="806"/>
    </row>
    <row r="525" spans="1:8">
      <c r="A525" s="3"/>
      <c r="B525" s="3"/>
      <c r="C525" s="3"/>
      <c r="D525" s="3"/>
      <c r="E525" s="3"/>
      <c r="F525" s="3"/>
      <c r="G525" s="3"/>
      <c r="H525" s="806"/>
    </row>
    <row r="526" spans="1:8">
      <c r="A526" s="3"/>
      <c r="B526" s="3"/>
      <c r="C526" s="3"/>
      <c r="D526" s="3"/>
      <c r="E526" s="3"/>
      <c r="F526" s="3"/>
      <c r="G526" s="3"/>
      <c r="H526" s="806"/>
    </row>
    <row r="527" spans="1:8">
      <c r="A527" s="3"/>
      <c r="B527" s="3"/>
      <c r="C527" s="3"/>
      <c r="D527" s="3"/>
      <c r="E527" s="3"/>
      <c r="F527" s="3"/>
      <c r="G527" s="3"/>
      <c r="H527" s="806"/>
    </row>
    <row r="528" spans="1:8">
      <c r="A528" s="3"/>
      <c r="B528" s="3"/>
      <c r="C528" s="3"/>
      <c r="D528" s="3"/>
      <c r="E528" s="3"/>
      <c r="F528" s="3"/>
      <c r="G528" s="3"/>
      <c r="H528" s="806"/>
    </row>
    <row r="529" spans="1:8">
      <c r="A529" s="3"/>
      <c r="B529" s="3"/>
      <c r="C529" s="3"/>
      <c r="D529" s="3"/>
      <c r="E529" s="3"/>
      <c r="F529" s="3"/>
      <c r="G529" s="3"/>
      <c r="H529" s="806"/>
    </row>
    <row r="530" spans="1:8">
      <c r="A530" s="3"/>
      <c r="B530" s="3"/>
      <c r="C530" s="3"/>
      <c r="D530" s="3"/>
      <c r="E530" s="3"/>
      <c r="F530" s="3"/>
      <c r="G530" s="3"/>
      <c r="H530" s="806"/>
    </row>
    <row r="531" spans="1:8">
      <c r="A531" s="3"/>
      <c r="B531" s="3"/>
      <c r="C531" s="3"/>
      <c r="D531" s="3"/>
      <c r="E531" s="3"/>
      <c r="F531" s="3"/>
      <c r="G531" s="3"/>
      <c r="H531" s="806"/>
    </row>
    <row r="532" spans="1:8">
      <c r="A532" s="3"/>
      <c r="B532" s="3"/>
      <c r="C532" s="3"/>
      <c r="D532" s="3"/>
      <c r="E532" s="3"/>
      <c r="F532" s="3"/>
      <c r="G532" s="3"/>
      <c r="H532" s="806"/>
    </row>
    <row r="533" spans="1:8">
      <c r="A533" s="3"/>
      <c r="B533" s="3"/>
      <c r="C533" s="3"/>
      <c r="D533" s="3"/>
      <c r="E533" s="3"/>
      <c r="F533" s="3"/>
      <c r="G533" s="3"/>
      <c r="H533" s="806"/>
    </row>
    <row r="534" spans="1:8">
      <c r="A534" s="3"/>
      <c r="B534" s="3"/>
      <c r="C534" s="3"/>
      <c r="D534" s="3"/>
      <c r="E534" s="3"/>
      <c r="F534" s="3"/>
      <c r="G534" s="3"/>
      <c r="H534" s="806"/>
    </row>
    <row r="535" spans="1:8">
      <c r="A535" s="3"/>
      <c r="B535" s="3"/>
      <c r="C535" s="3"/>
      <c r="D535" s="3"/>
      <c r="E535" s="3"/>
      <c r="F535" s="3"/>
      <c r="G535" s="3"/>
      <c r="H535" s="806"/>
    </row>
    <row r="536" spans="1:8">
      <c r="A536" s="3"/>
      <c r="B536" s="3"/>
      <c r="C536" s="3"/>
      <c r="D536" s="3"/>
      <c r="E536" s="3"/>
      <c r="F536" s="3"/>
      <c r="G536" s="3"/>
      <c r="H536" s="806"/>
    </row>
    <row r="537" spans="1:8">
      <c r="A537" s="3"/>
      <c r="B537" s="3"/>
      <c r="C537" s="3"/>
      <c r="D537" s="3"/>
      <c r="E537" s="3"/>
      <c r="F537" s="3"/>
      <c r="G537" s="3"/>
      <c r="H537" s="806"/>
    </row>
    <row r="538" spans="1:8">
      <c r="A538" s="3"/>
      <c r="B538" s="3"/>
      <c r="C538" s="3"/>
      <c r="D538" s="3"/>
      <c r="E538" s="3"/>
      <c r="F538" s="3"/>
      <c r="G538" s="3"/>
      <c r="H538" s="806"/>
    </row>
    <row r="539" spans="1:8">
      <c r="A539" s="3"/>
      <c r="B539" s="3"/>
      <c r="C539" s="3"/>
      <c r="D539" s="3"/>
      <c r="E539" s="3"/>
      <c r="F539" s="3"/>
      <c r="G539" s="3"/>
      <c r="H539" s="806"/>
    </row>
    <row r="540" spans="1:8">
      <c r="A540" s="3"/>
      <c r="B540" s="3"/>
      <c r="C540" s="3"/>
      <c r="D540" s="3"/>
      <c r="E540" s="3"/>
      <c r="F540" s="3"/>
      <c r="G540" s="3"/>
      <c r="H540" s="806"/>
    </row>
    <row r="541" spans="1:8">
      <c r="A541" s="3"/>
      <c r="B541" s="3"/>
      <c r="C541" s="3"/>
      <c r="D541" s="3"/>
      <c r="E541" s="3"/>
      <c r="F541" s="3"/>
      <c r="G541" s="3"/>
      <c r="H541" s="806"/>
    </row>
    <row r="542" spans="1:8">
      <c r="A542" s="3"/>
      <c r="B542" s="3"/>
      <c r="C542" s="3"/>
      <c r="D542" s="3"/>
      <c r="E542" s="3"/>
      <c r="F542" s="3"/>
      <c r="G542" s="3"/>
      <c r="H542" s="806"/>
    </row>
    <row r="543" spans="1:8">
      <c r="A543" s="3"/>
      <c r="B543" s="3"/>
      <c r="C543" s="3"/>
      <c r="D543" s="3"/>
      <c r="E543" s="3"/>
      <c r="F543" s="3"/>
      <c r="G543" s="3"/>
      <c r="H543" s="806"/>
    </row>
    <row r="544" spans="1:8">
      <c r="A544" s="3"/>
      <c r="B544" s="3"/>
      <c r="C544" s="3"/>
      <c r="D544" s="3"/>
      <c r="E544" s="3"/>
      <c r="F544" s="3"/>
      <c r="G544" s="3"/>
      <c r="H544" s="806"/>
    </row>
    <row r="545" spans="1:8">
      <c r="A545" s="3"/>
      <c r="B545" s="3"/>
      <c r="C545" s="3"/>
      <c r="D545" s="3"/>
      <c r="E545" s="3"/>
      <c r="F545" s="3"/>
      <c r="G545" s="3"/>
      <c r="H545" s="806"/>
    </row>
    <row r="546" spans="1:8">
      <c r="A546" s="3"/>
      <c r="B546" s="3"/>
      <c r="C546" s="3"/>
      <c r="D546" s="3"/>
      <c r="E546" s="3"/>
      <c r="F546" s="3"/>
      <c r="G546" s="3"/>
      <c r="H546" s="806"/>
    </row>
    <row r="547" spans="1:8">
      <c r="A547" s="3"/>
      <c r="B547" s="3"/>
      <c r="C547" s="3"/>
      <c r="D547" s="3"/>
      <c r="E547" s="3"/>
      <c r="F547" s="3"/>
      <c r="G547" s="3"/>
      <c r="H547" s="806"/>
    </row>
    <row r="548" spans="1:8">
      <c r="A548" s="3"/>
      <c r="B548" s="3"/>
      <c r="C548" s="3"/>
      <c r="D548" s="3"/>
      <c r="E548" s="3"/>
      <c r="F548" s="3"/>
      <c r="G548" s="3"/>
      <c r="H548" s="806"/>
    </row>
    <row r="549" spans="1:8">
      <c r="A549" s="3"/>
      <c r="B549" s="3"/>
      <c r="C549" s="3"/>
      <c r="D549" s="3"/>
      <c r="E549" s="3"/>
      <c r="F549" s="3"/>
      <c r="G549" s="3"/>
      <c r="H549" s="806"/>
    </row>
    <row r="550" spans="1:8">
      <c r="A550" s="3"/>
      <c r="B550" s="3"/>
      <c r="C550" s="3"/>
      <c r="D550" s="3"/>
      <c r="E550" s="3"/>
      <c r="F550" s="3"/>
      <c r="G550" s="3"/>
      <c r="H550" s="806"/>
    </row>
    <row r="551" spans="1:8">
      <c r="A551" s="3"/>
      <c r="B551" s="3"/>
      <c r="C551" s="3"/>
      <c r="D551" s="3"/>
      <c r="E551" s="3"/>
      <c r="F551" s="3"/>
      <c r="G551" s="3"/>
      <c r="H551" s="806"/>
    </row>
    <row r="552" spans="1:8">
      <c r="A552" s="3"/>
      <c r="B552" s="3"/>
      <c r="C552" s="3"/>
      <c r="D552" s="3"/>
      <c r="E552" s="3"/>
      <c r="F552" s="3"/>
      <c r="G552" s="3"/>
      <c r="H552" s="806"/>
    </row>
    <row r="553" spans="1:8">
      <c r="A553" s="3"/>
      <c r="B553" s="3"/>
      <c r="C553" s="3"/>
      <c r="D553" s="3"/>
      <c r="E553" s="3"/>
      <c r="F553" s="3"/>
      <c r="G553" s="3"/>
      <c r="H553" s="806"/>
    </row>
    <row r="554" spans="1:8">
      <c r="A554" s="3"/>
      <c r="B554" s="3"/>
      <c r="C554" s="3"/>
      <c r="D554" s="3"/>
      <c r="E554" s="3"/>
      <c r="F554" s="3"/>
      <c r="G554" s="3"/>
      <c r="H554" s="806"/>
    </row>
    <row r="555" spans="1:8">
      <c r="A555" s="3"/>
      <c r="B555" s="3"/>
      <c r="C555" s="3"/>
      <c r="D555" s="3"/>
      <c r="E555" s="3"/>
      <c r="F555" s="3"/>
      <c r="G555" s="3"/>
      <c r="H555" s="806"/>
    </row>
    <row r="556" spans="1:8">
      <c r="A556" s="3"/>
      <c r="B556" s="3"/>
      <c r="C556" s="3"/>
      <c r="D556" s="3"/>
      <c r="E556" s="3"/>
      <c r="F556" s="3"/>
      <c r="G556" s="3"/>
      <c r="H556" s="806"/>
    </row>
    <row r="557" spans="1:8">
      <c r="A557" s="3"/>
      <c r="B557" s="3"/>
      <c r="C557" s="3"/>
      <c r="D557" s="3"/>
      <c r="E557" s="3"/>
      <c r="F557" s="3"/>
      <c r="G557" s="3"/>
      <c r="H557" s="806"/>
    </row>
    <row r="558" spans="1:8">
      <c r="A558" s="3"/>
      <c r="B558" s="3"/>
      <c r="C558" s="3"/>
      <c r="D558" s="3"/>
      <c r="E558" s="3"/>
      <c r="F558" s="3"/>
      <c r="G558" s="3"/>
      <c r="H558" s="806"/>
    </row>
    <row r="559" spans="1:8">
      <c r="A559" s="3"/>
      <c r="B559" s="3"/>
      <c r="C559" s="3"/>
      <c r="D559" s="3"/>
      <c r="E559" s="3"/>
      <c r="F559" s="3"/>
      <c r="G559" s="3"/>
      <c r="H559" s="806"/>
    </row>
    <row r="560" spans="1:8">
      <c r="A560" s="3"/>
      <c r="B560" s="3"/>
      <c r="C560" s="3"/>
      <c r="D560" s="3"/>
      <c r="E560" s="3"/>
      <c r="F560" s="3"/>
      <c r="G560" s="3"/>
      <c r="H560" s="806"/>
    </row>
    <row r="561" spans="1:8">
      <c r="A561" s="3"/>
      <c r="B561" s="3"/>
      <c r="C561" s="3"/>
      <c r="D561" s="3"/>
      <c r="E561" s="3"/>
      <c r="F561" s="3"/>
      <c r="G561" s="3"/>
      <c r="H561" s="806"/>
    </row>
    <row r="562" spans="1:8">
      <c r="A562" s="3"/>
      <c r="B562" s="3"/>
      <c r="C562" s="3"/>
      <c r="D562" s="3"/>
      <c r="E562" s="3"/>
      <c r="F562" s="3"/>
      <c r="G562" s="3"/>
      <c r="H562" s="806"/>
    </row>
    <row r="563" spans="1:8">
      <c r="A563" s="3"/>
      <c r="B563" s="3"/>
      <c r="C563" s="3"/>
      <c r="D563" s="3"/>
      <c r="E563" s="3"/>
      <c r="F563" s="3"/>
      <c r="G563" s="3"/>
      <c r="H563" s="806"/>
    </row>
    <row r="564" spans="1:8">
      <c r="A564" s="3"/>
      <c r="B564" s="3"/>
      <c r="C564" s="3"/>
      <c r="D564" s="3"/>
      <c r="E564" s="3"/>
      <c r="F564" s="3"/>
      <c r="G564" s="3"/>
      <c r="H564" s="806"/>
    </row>
    <row r="565" spans="1:8">
      <c r="A565" s="3"/>
      <c r="B565" s="3"/>
      <c r="C565" s="3"/>
      <c r="D565" s="3"/>
      <c r="E565" s="3"/>
      <c r="F565" s="3"/>
      <c r="G565" s="3"/>
      <c r="H565" s="806"/>
    </row>
    <row r="566" spans="1:8">
      <c r="A566" s="3"/>
      <c r="B566" s="3"/>
      <c r="C566" s="3"/>
      <c r="D566" s="3"/>
      <c r="E566" s="3"/>
      <c r="F566" s="3"/>
      <c r="G566" s="3"/>
      <c r="H566" s="806"/>
    </row>
    <row r="567" spans="1:8">
      <c r="A567" s="3"/>
      <c r="B567" s="3"/>
      <c r="C567" s="3"/>
      <c r="D567" s="3"/>
      <c r="E567" s="3"/>
      <c r="F567" s="3"/>
      <c r="G567" s="3"/>
      <c r="H567" s="806"/>
    </row>
    <row r="568" spans="1:8">
      <c r="A568" s="3"/>
      <c r="B568" s="3"/>
      <c r="C568" s="3"/>
      <c r="D568" s="3"/>
      <c r="E568" s="3"/>
      <c r="F568" s="3"/>
      <c r="G568" s="3"/>
      <c r="H568" s="806"/>
    </row>
    <row r="569" spans="1:8">
      <c r="A569" s="3"/>
      <c r="B569" s="3"/>
      <c r="C569" s="3"/>
      <c r="D569" s="3"/>
      <c r="E569" s="3"/>
      <c r="F569" s="3"/>
      <c r="G569" s="3"/>
      <c r="H569" s="806"/>
    </row>
    <row r="570" spans="1:8">
      <c r="A570" s="3"/>
      <c r="B570" s="3"/>
      <c r="C570" s="3"/>
      <c r="D570" s="3"/>
      <c r="E570" s="3"/>
      <c r="F570" s="3"/>
      <c r="G570" s="3"/>
      <c r="H570" s="806"/>
    </row>
    <row r="571" spans="1:8">
      <c r="A571" s="3"/>
      <c r="B571" s="3"/>
      <c r="C571" s="3"/>
      <c r="D571" s="3"/>
      <c r="E571" s="3"/>
      <c r="F571" s="3"/>
      <c r="G571" s="3"/>
      <c r="H571" s="806"/>
    </row>
    <row r="572" spans="1:8">
      <c r="A572" s="3"/>
      <c r="B572" s="3"/>
      <c r="C572" s="3"/>
      <c r="D572" s="3"/>
      <c r="E572" s="3"/>
      <c r="F572" s="3"/>
      <c r="G572" s="3"/>
      <c r="H572" s="806"/>
    </row>
    <row r="573" spans="1:8">
      <c r="A573" s="3"/>
      <c r="B573" s="3"/>
      <c r="C573" s="3"/>
      <c r="D573" s="3"/>
      <c r="E573" s="3"/>
      <c r="F573" s="3"/>
      <c r="G573" s="3"/>
      <c r="H573" s="806"/>
    </row>
    <row r="574" spans="1:8">
      <c r="A574" s="3"/>
      <c r="B574" s="3"/>
      <c r="C574" s="3"/>
      <c r="D574" s="3"/>
      <c r="E574" s="3"/>
      <c r="F574" s="3"/>
      <c r="G574" s="3"/>
      <c r="H574" s="806"/>
    </row>
    <row r="575" spans="1:8">
      <c r="A575" s="3"/>
      <c r="B575" s="3"/>
      <c r="C575" s="3"/>
      <c r="D575" s="3"/>
      <c r="E575" s="3"/>
      <c r="F575" s="3"/>
      <c r="G575" s="3"/>
      <c r="H575" s="806"/>
    </row>
    <row r="576" spans="1:8">
      <c r="A576" s="3"/>
      <c r="B576" s="3"/>
      <c r="C576" s="3"/>
      <c r="D576" s="3"/>
      <c r="E576" s="3"/>
      <c r="F576" s="3"/>
      <c r="G576" s="3"/>
      <c r="H576" s="806"/>
    </row>
    <row r="577" spans="1:8">
      <c r="A577" s="3"/>
      <c r="B577" s="3"/>
      <c r="C577" s="3"/>
      <c r="D577" s="3"/>
      <c r="E577" s="3"/>
      <c r="F577" s="3"/>
      <c r="G577" s="3"/>
      <c r="H577" s="806"/>
    </row>
    <row r="578" spans="1:8">
      <c r="A578" s="3"/>
      <c r="B578" s="3"/>
      <c r="C578" s="3"/>
      <c r="D578" s="3"/>
      <c r="E578" s="3"/>
      <c r="F578" s="3"/>
      <c r="G578" s="3"/>
      <c r="H578" s="806"/>
    </row>
    <row r="579" spans="1:8">
      <c r="A579" s="3"/>
      <c r="B579" s="3"/>
      <c r="C579" s="3"/>
      <c r="D579" s="3"/>
      <c r="E579" s="3"/>
      <c r="F579" s="3"/>
      <c r="G579" s="3"/>
      <c r="H579" s="806"/>
    </row>
    <row r="580" spans="1:8">
      <c r="A580" s="3"/>
      <c r="B580" s="3"/>
      <c r="C580" s="3"/>
      <c r="D580" s="3"/>
      <c r="E580" s="3"/>
      <c r="F580" s="3"/>
      <c r="G580" s="3"/>
      <c r="H580" s="806"/>
    </row>
    <row r="581" spans="1:8">
      <c r="A581" s="3"/>
      <c r="B581" s="3"/>
      <c r="C581" s="3"/>
      <c r="D581" s="3"/>
      <c r="E581" s="3"/>
      <c r="F581" s="3"/>
      <c r="G581" s="3"/>
      <c r="H581" s="806"/>
    </row>
    <row r="582" spans="1:8">
      <c r="A582" s="3"/>
      <c r="B582" s="3"/>
      <c r="C582" s="3"/>
      <c r="D582" s="3"/>
      <c r="E582" s="3"/>
      <c r="F582" s="3"/>
      <c r="G582" s="3"/>
      <c r="H582" s="806"/>
    </row>
    <row r="583" spans="1:8">
      <c r="A583" s="3"/>
      <c r="B583" s="3"/>
      <c r="C583" s="3"/>
      <c r="D583" s="3"/>
      <c r="E583" s="3"/>
      <c r="F583" s="3"/>
      <c r="G583" s="3"/>
      <c r="H583" s="806"/>
    </row>
    <row r="584" spans="1:8">
      <c r="A584" s="3"/>
      <c r="B584" s="3"/>
      <c r="C584" s="3"/>
      <c r="D584" s="3"/>
      <c r="E584" s="3"/>
      <c r="F584" s="3"/>
      <c r="G584" s="3"/>
      <c r="H584" s="806"/>
    </row>
    <row r="585" spans="1:8">
      <c r="A585" s="3"/>
      <c r="B585" s="3"/>
      <c r="C585" s="3"/>
      <c r="D585" s="3"/>
      <c r="E585" s="3"/>
      <c r="F585" s="3"/>
      <c r="G585" s="3"/>
      <c r="H585" s="806"/>
    </row>
    <row r="586" spans="1:8">
      <c r="A586" s="3"/>
      <c r="B586" s="3"/>
      <c r="C586" s="3"/>
      <c r="D586" s="3"/>
      <c r="E586" s="3"/>
      <c r="F586" s="3"/>
      <c r="G586" s="3"/>
      <c r="H586" s="806"/>
    </row>
    <row r="587" spans="1:8">
      <c r="A587" s="3"/>
      <c r="B587" s="3"/>
      <c r="C587" s="3"/>
      <c r="D587" s="3"/>
      <c r="E587" s="3"/>
      <c r="F587" s="3"/>
      <c r="G587" s="3"/>
      <c r="H587" s="806"/>
    </row>
    <row r="588" spans="1:8">
      <c r="A588" s="3"/>
      <c r="B588" s="3"/>
      <c r="C588" s="3"/>
      <c r="D588" s="3"/>
      <c r="E588" s="3"/>
      <c r="F588" s="3"/>
      <c r="G588" s="3"/>
      <c r="H588" s="806"/>
    </row>
    <row r="589" spans="1:8">
      <c r="A589" s="3"/>
      <c r="B589" s="3"/>
      <c r="C589" s="3"/>
      <c r="D589" s="3"/>
      <c r="E589" s="3"/>
      <c r="F589" s="3"/>
      <c r="G589" s="3"/>
      <c r="H589" s="806"/>
    </row>
    <row r="590" spans="1:8">
      <c r="A590" s="3"/>
      <c r="B590" s="3"/>
      <c r="C590" s="3"/>
      <c r="D590" s="3"/>
      <c r="E590" s="3"/>
      <c r="F590" s="3"/>
      <c r="G590" s="3"/>
      <c r="H590" s="806"/>
    </row>
    <row r="591" spans="1:8">
      <c r="A591" s="3"/>
      <c r="B591" s="3"/>
      <c r="C591" s="3"/>
      <c r="D591" s="3"/>
      <c r="E591" s="3"/>
      <c r="F591" s="3"/>
      <c r="G591" s="3"/>
      <c r="H591" s="806"/>
    </row>
    <row r="592" spans="1:8">
      <c r="A592" s="3"/>
      <c r="B592" s="3"/>
      <c r="C592" s="3"/>
      <c r="D592" s="3"/>
      <c r="E592" s="3"/>
      <c r="F592" s="3"/>
      <c r="G592" s="3"/>
      <c r="H592" s="806"/>
    </row>
    <row r="593" spans="1:8">
      <c r="A593" s="3"/>
      <c r="B593" s="3"/>
      <c r="C593" s="3"/>
      <c r="D593" s="3"/>
      <c r="E593" s="3"/>
      <c r="F593" s="3"/>
      <c r="G593" s="3"/>
      <c r="H593" s="806"/>
    </row>
    <row r="594" spans="1:8">
      <c r="A594" s="3"/>
      <c r="B594" s="3"/>
      <c r="C594" s="3"/>
      <c r="D594" s="3"/>
      <c r="E594" s="3"/>
      <c r="F594" s="3"/>
      <c r="G594" s="3"/>
      <c r="H594" s="806"/>
    </row>
    <row r="595" spans="1:8">
      <c r="A595" s="3"/>
      <c r="B595" s="3"/>
      <c r="C595" s="3"/>
      <c r="D595" s="3"/>
      <c r="E595" s="3"/>
      <c r="F595" s="3"/>
      <c r="G595" s="3"/>
      <c r="H595" s="806"/>
    </row>
    <row r="596" spans="1:8">
      <c r="A596" s="3"/>
      <c r="B596" s="3"/>
      <c r="C596" s="3"/>
      <c r="D596" s="3"/>
      <c r="E596" s="3"/>
      <c r="F596" s="3"/>
      <c r="G596" s="3"/>
      <c r="H596" s="806"/>
    </row>
    <row r="597" spans="1:8">
      <c r="A597" s="3"/>
      <c r="B597" s="3"/>
      <c r="C597" s="3"/>
      <c r="D597" s="3"/>
      <c r="E597" s="3"/>
      <c r="F597" s="3"/>
      <c r="G597" s="3"/>
      <c r="H597" s="806"/>
    </row>
    <row r="598" spans="1:8">
      <c r="A598" s="3"/>
      <c r="B598" s="3"/>
      <c r="C598" s="3"/>
      <c r="D598" s="3"/>
      <c r="E598" s="3"/>
      <c r="F598" s="3"/>
      <c r="G598" s="3"/>
      <c r="H598" s="806"/>
    </row>
    <row r="599" spans="1:8">
      <c r="A599" s="3"/>
      <c r="B599" s="3"/>
      <c r="C599" s="3"/>
      <c r="D599" s="3"/>
      <c r="E599" s="3"/>
      <c r="F599" s="3"/>
      <c r="G599" s="3"/>
      <c r="H599" s="806"/>
    </row>
    <row r="600" spans="1:8">
      <c r="A600" s="3"/>
      <c r="B600" s="3"/>
      <c r="C600" s="3"/>
      <c r="D600" s="3"/>
      <c r="E600" s="3"/>
      <c r="F600" s="3"/>
      <c r="G600" s="3"/>
      <c r="H600" s="806"/>
    </row>
    <row r="601" spans="1:8">
      <c r="A601" s="3"/>
      <c r="B601" s="3"/>
      <c r="C601" s="3"/>
      <c r="D601" s="3"/>
      <c r="E601" s="3"/>
      <c r="F601" s="3"/>
      <c r="G601" s="3"/>
      <c r="H601" s="806"/>
    </row>
    <row r="602" spans="1:8">
      <c r="A602" s="3"/>
      <c r="B602" s="3"/>
      <c r="C602" s="3"/>
      <c r="D602" s="3"/>
      <c r="E602" s="3"/>
      <c r="F602" s="3"/>
      <c r="G602" s="3"/>
      <c r="H602" s="806"/>
    </row>
    <row r="603" spans="1:8">
      <c r="A603" s="3"/>
      <c r="B603" s="3"/>
      <c r="C603" s="3"/>
      <c r="D603" s="3"/>
      <c r="E603" s="3"/>
      <c r="F603" s="3"/>
      <c r="G603" s="3"/>
      <c r="H603" s="806"/>
    </row>
    <row r="604" spans="1:8">
      <c r="A604" s="3"/>
      <c r="B604" s="3"/>
      <c r="C604" s="3"/>
      <c r="D604" s="3"/>
      <c r="E604" s="3"/>
      <c r="F604" s="3"/>
      <c r="G604" s="3"/>
      <c r="H604" s="806"/>
    </row>
    <row r="605" spans="1:8">
      <c r="A605" s="3"/>
      <c r="B605" s="3"/>
      <c r="C605" s="3"/>
      <c r="D605" s="3"/>
      <c r="E605" s="3"/>
      <c r="F605" s="3"/>
      <c r="G605" s="3"/>
      <c r="H605" s="806"/>
    </row>
    <row r="606" spans="1:8">
      <c r="A606" s="3"/>
      <c r="B606" s="3"/>
      <c r="C606" s="3"/>
      <c r="D606" s="3"/>
      <c r="E606" s="3"/>
      <c r="F606" s="3"/>
      <c r="G606" s="3"/>
      <c r="H606" s="806"/>
    </row>
    <row r="607" spans="1:8">
      <c r="A607" s="3"/>
      <c r="B607" s="3"/>
      <c r="C607" s="3"/>
      <c r="D607" s="3"/>
      <c r="E607" s="3"/>
      <c r="F607" s="3"/>
      <c r="G607" s="3"/>
      <c r="H607" s="806"/>
    </row>
    <row r="608" spans="1:8">
      <c r="A608" s="3"/>
      <c r="B608" s="3"/>
      <c r="C608" s="3"/>
      <c r="D608" s="3"/>
      <c r="E608" s="3"/>
      <c r="F608" s="3"/>
      <c r="G608" s="3"/>
      <c r="H608" s="806"/>
    </row>
    <row r="609" spans="1:8">
      <c r="A609" s="3"/>
      <c r="B609" s="3"/>
      <c r="C609" s="3"/>
      <c r="D609" s="3"/>
      <c r="E609" s="3"/>
      <c r="F609" s="3"/>
      <c r="G609" s="3"/>
      <c r="H609" s="806"/>
    </row>
    <row r="610" spans="1:8">
      <c r="A610" s="3"/>
      <c r="B610" s="3"/>
      <c r="C610" s="3"/>
      <c r="D610" s="3"/>
      <c r="E610" s="3"/>
      <c r="F610" s="3"/>
      <c r="G610" s="3"/>
      <c r="H610" s="806"/>
    </row>
    <row r="611" spans="1:8">
      <c r="A611" s="3"/>
      <c r="B611" s="3"/>
      <c r="C611" s="3"/>
      <c r="D611" s="3"/>
      <c r="E611" s="3"/>
      <c r="F611" s="3"/>
      <c r="G611" s="3"/>
      <c r="H611" s="806"/>
    </row>
    <row r="612" spans="1:8">
      <c r="A612" s="3"/>
      <c r="B612" s="3"/>
      <c r="C612" s="3"/>
      <c r="D612" s="3"/>
      <c r="E612" s="3"/>
      <c r="F612" s="3"/>
      <c r="G612" s="3"/>
      <c r="H612" s="806"/>
    </row>
    <row r="613" spans="1:8">
      <c r="A613" s="3"/>
      <c r="B613" s="3"/>
      <c r="C613" s="3"/>
      <c r="D613" s="3"/>
      <c r="E613" s="3"/>
      <c r="F613" s="3"/>
      <c r="G613" s="3"/>
      <c r="H613" s="806"/>
    </row>
    <row r="614" spans="1:8">
      <c r="A614" s="3"/>
      <c r="B614" s="3"/>
      <c r="C614" s="3"/>
      <c r="D614" s="3"/>
      <c r="E614" s="3"/>
      <c r="F614" s="3"/>
      <c r="G614" s="3"/>
      <c r="H614" s="806"/>
    </row>
    <row r="615" spans="1:8">
      <c r="A615" s="3"/>
      <c r="B615" s="3"/>
      <c r="C615" s="3"/>
      <c r="D615" s="3"/>
      <c r="E615" s="3"/>
      <c r="F615" s="3"/>
      <c r="G615" s="3"/>
      <c r="H615" s="806"/>
    </row>
    <row r="616" spans="1:8">
      <c r="A616" s="3"/>
      <c r="B616" s="3"/>
      <c r="C616" s="3"/>
      <c r="D616" s="3"/>
      <c r="E616" s="3"/>
      <c r="F616" s="3"/>
      <c r="G616" s="3"/>
      <c r="H616" s="806"/>
    </row>
    <row r="617" spans="1:8">
      <c r="A617" s="3"/>
      <c r="B617" s="3"/>
      <c r="C617" s="3"/>
      <c r="D617" s="3"/>
      <c r="E617" s="3"/>
      <c r="F617" s="3"/>
      <c r="G617" s="3"/>
      <c r="H617" s="806"/>
    </row>
    <row r="618" spans="1:8">
      <c r="A618" s="3"/>
      <c r="B618" s="3"/>
      <c r="C618" s="3"/>
      <c r="D618" s="3"/>
      <c r="E618" s="3"/>
      <c r="F618" s="3"/>
      <c r="G618" s="3"/>
      <c r="H618" s="806"/>
    </row>
    <row r="619" spans="1:8">
      <c r="A619" s="3"/>
      <c r="B619" s="3"/>
      <c r="C619" s="3"/>
      <c r="D619" s="3"/>
      <c r="E619" s="3"/>
      <c r="F619" s="3"/>
      <c r="G619" s="3"/>
      <c r="H619" s="806"/>
    </row>
    <row r="620" spans="1:8">
      <c r="A620" s="3"/>
      <c r="B620" s="3"/>
      <c r="C620" s="3"/>
      <c r="D620" s="3"/>
      <c r="E620" s="3"/>
      <c r="F620" s="3"/>
      <c r="G620" s="3"/>
      <c r="H620" s="806"/>
    </row>
    <row r="621" spans="1:8">
      <c r="A621" s="3"/>
      <c r="B621" s="3"/>
      <c r="C621" s="3"/>
      <c r="D621" s="3"/>
      <c r="E621" s="3"/>
      <c r="F621" s="3"/>
      <c r="G621" s="3"/>
      <c r="H621" s="806"/>
    </row>
    <row r="622" spans="1:8">
      <c r="A622" s="3"/>
      <c r="B622" s="3"/>
      <c r="C622" s="3"/>
      <c r="D622" s="3"/>
      <c r="E622" s="3"/>
      <c r="F622" s="3"/>
      <c r="G622" s="3"/>
      <c r="H622" s="806"/>
    </row>
    <row r="623" spans="1:8">
      <c r="A623" s="3"/>
      <c r="B623" s="3"/>
      <c r="C623" s="3"/>
      <c r="D623" s="3"/>
      <c r="E623" s="3"/>
      <c r="F623" s="3"/>
      <c r="G623" s="3"/>
      <c r="H623" s="806"/>
    </row>
    <row r="624" spans="1:8">
      <c r="A624" s="3"/>
      <c r="B624" s="3"/>
      <c r="C624" s="3"/>
      <c r="D624" s="3"/>
      <c r="E624" s="3"/>
      <c r="F624" s="3"/>
      <c r="G624" s="3"/>
      <c r="H624" s="806"/>
    </row>
    <row r="625" spans="1:8">
      <c r="A625" s="3"/>
      <c r="B625" s="3"/>
      <c r="C625" s="3"/>
      <c r="D625" s="3"/>
      <c r="E625" s="3"/>
      <c r="F625" s="3"/>
      <c r="G625" s="3"/>
      <c r="H625" s="806"/>
    </row>
    <row r="626" spans="1:8">
      <c r="A626" s="3"/>
      <c r="B626" s="3"/>
      <c r="C626" s="3"/>
      <c r="D626" s="3"/>
      <c r="E626" s="3"/>
      <c r="F626" s="3"/>
      <c r="G626" s="3"/>
      <c r="H626" s="806"/>
    </row>
    <row r="627" spans="1:8">
      <c r="A627" s="3"/>
      <c r="B627" s="3"/>
      <c r="C627" s="3"/>
      <c r="D627" s="3"/>
      <c r="E627" s="3"/>
      <c r="F627" s="3"/>
      <c r="G627" s="3"/>
      <c r="H627" s="806"/>
    </row>
    <row r="628" spans="1:8">
      <c r="A628" s="3"/>
      <c r="B628" s="3"/>
      <c r="C628" s="3"/>
      <c r="D628" s="3"/>
      <c r="E628" s="3"/>
      <c r="F628" s="3"/>
      <c r="G628" s="3"/>
      <c r="H628" s="806"/>
    </row>
    <row r="629" spans="1:8">
      <c r="A629" s="3"/>
      <c r="B629" s="3"/>
      <c r="C629" s="3"/>
      <c r="D629" s="3"/>
      <c r="E629" s="3"/>
      <c r="F629" s="3"/>
      <c r="G629" s="3"/>
      <c r="H629" s="806"/>
    </row>
    <row r="630" spans="1:8">
      <c r="A630" s="3"/>
      <c r="B630" s="3"/>
      <c r="C630" s="3"/>
      <c r="D630" s="3"/>
      <c r="E630" s="3"/>
      <c r="F630" s="3"/>
      <c r="G630" s="3"/>
      <c r="H630" s="806"/>
    </row>
    <row r="631" spans="1:8">
      <c r="A631" s="3"/>
      <c r="B631" s="3"/>
      <c r="C631" s="3"/>
      <c r="D631" s="3"/>
      <c r="E631" s="3"/>
      <c r="F631" s="3"/>
      <c r="G631" s="3"/>
      <c r="H631" s="806"/>
    </row>
    <row r="632" spans="1:8">
      <c r="A632" s="3"/>
      <c r="B632" s="3"/>
      <c r="C632" s="3"/>
      <c r="D632" s="3"/>
      <c r="E632" s="3"/>
      <c r="F632" s="3"/>
      <c r="G632" s="3"/>
      <c r="H632" s="806"/>
    </row>
    <row r="633" spans="1:8">
      <c r="A633" s="3"/>
      <c r="B633" s="3"/>
      <c r="C633" s="3"/>
      <c r="D633" s="3"/>
      <c r="E633" s="3"/>
      <c r="F633" s="3"/>
      <c r="G633" s="3"/>
      <c r="H633" s="806"/>
    </row>
    <row r="634" spans="1:8">
      <c r="A634" s="3"/>
      <c r="B634" s="3"/>
      <c r="C634" s="3"/>
      <c r="D634" s="3"/>
      <c r="E634" s="3"/>
      <c r="F634" s="3"/>
      <c r="G634" s="3"/>
      <c r="H634" s="806"/>
    </row>
    <row r="635" spans="1:8">
      <c r="A635" s="3"/>
      <c r="B635" s="3"/>
      <c r="C635" s="3"/>
      <c r="D635" s="3"/>
      <c r="E635" s="3"/>
      <c r="F635" s="3"/>
      <c r="G635" s="3"/>
      <c r="H635" s="806"/>
    </row>
    <row r="636" spans="1:8">
      <c r="A636" s="3"/>
      <c r="B636" s="3"/>
      <c r="C636" s="3"/>
      <c r="D636" s="3"/>
      <c r="E636" s="3"/>
      <c r="F636" s="3"/>
      <c r="G636" s="3"/>
      <c r="H636" s="806"/>
    </row>
    <row r="637" spans="1:8">
      <c r="A637" s="3"/>
      <c r="B637" s="3"/>
      <c r="C637" s="3"/>
      <c r="D637" s="3"/>
      <c r="E637" s="3"/>
      <c r="F637" s="3"/>
      <c r="G637" s="3"/>
      <c r="H637" s="806"/>
    </row>
    <row r="638" spans="1:8">
      <c r="A638" s="3"/>
      <c r="B638" s="3"/>
      <c r="C638" s="3"/>
      <c r="D638" s="3"/>
      <c r="E638" s="3"/>
      <c r="F638" s="3"/>
      <c r="G638" s="3"/>
      <c r="H638" s="806"/>
    </row>
    <row r="639" spans="1:8">
      <c r="A639" s="3"/>
      <c r="B639" s="3"/>
      <c r="C639" s="3"/>
      <c r="D639" s="3"/>
      <c r="E639" s="3"/>
      <c r="F639" s="3"/>
      <c r="G639" s="3"/>
      <c r="H639" s="806"/>
    </row>
    <row r="640" spans="1:8">
      <c r="A640" s="3"/>
      <c r="B640" s="3"/>
      <c r="C640" s="3"/>
      <c r="D640" s="3"/>
      <c r="E640" s="3"/>
      <c r="F640" s="3"/>
      <c r="G640" s="3"/>
      <c r="H640" s="806"/>
    </row>
    <row r="641" spans="1:8">
      <c r="A641" s="3"/>
      <c r="B641" s="3"/>
      <c r="C641" s="3"/>
      <c r="D641" s="3"/>
      <c r="E641" s="3"/>
      <c r="F641" s="3"/>
      <c r="G641" s="3"/>
      <c r="H641" s="806"/>
    </row>
    <row r="642" spans="1:8">
      <c r="A642" s="3"/>
      <c r="B642" s="3"/>
      <c r="C642" s="3"/>
      <c r="D642" s="3"/>
      <c r="E642" s="3"/>
      <c r="F642" s="3"/>
      <c r="G642" s="3"/>
      <c r="H642" s="806"/>
    </row>
    <row r="643" spans="1:8">
      <c r="A643" s="3"/>
      <c r="B643" s="3"/>
      <c r="C643" s="3"/>
      <c r="D643" s="3"/>
      <c r="E643" s="3"/>
      <c r="F643" s="3"/>
      <c r="G643" s="3"/>
      <c r="H643" s="806"/>
    </row>
    <row r="644" spans="1:8">
      <c r="A644" s="3"/>
      <c r="B644" s="3"/>
      <c r="C644" s="3"/>
      <c r="D644" s="3"/>
      <c r="E644" s="3"/>
      <c r="F644" s="3"/>
      <c r="G644" s="3"/>
      <c r="H644" s="806"/>
    </row>
    <row r="645" spans="1:8">
      <c r="A645" s="3"/>
      <c r="B645" s="3"/>
      <c r="C645" s="3"/>
      <c r="D645" s="3"/>
      <c r="E645" s="3"/>
      <c r="F645" s="3"/>
      <c r="G645" s="3"/>
      <c r="H645" s="806"/>
    </row>
    <row r="646" spans="1:8">
      <c r="A646" s="3"/>
      <c r="B646" s="3"/>
      <c r="C646" s="3"/>
      <c r="D646" s="3"/>
      <c r="E646" s="3"/>
      <c r="F646" s="3"/>
      <c r="G646" s="3"/>
      <c r="H646" s="806"/>
    </row>
    <row r="647" spans="1:8">
      <c r="A647" s="3"/>
      <c r="B647" s="3"/>
      <c r="C647" s="3"/>
      <c r="D647" s="3"/>
      <c r="E647" s="3"/>
      <c r="F647" s="3"/>
      <c r="G647" s="3"/>
      <c r="H647" s="806"/>
    </row>
    <row r="648" spans="1:8">
      <c r="A648" s="3"/>
      <c r="B648" s="3"/>
      <c r="C648" s="3"/>
      <c r="D648" s="3"/>
      <c r="E648" s="3"/>
      <c r="F648" s="3"/>
      <c r="G648" s="3"/>
      <c r="H648" s="806"/>
    </row>
    <row r="649" spans="1:8">
      <c r="A649" s="3"/>
      <c r="B649" s="3"/>
      <c r="C649" s="3"/>
      <c r="D649" s="3"/>
      <c r="E649" s="3"/>
      <c r="F649" s="3"/>
      <c r="G649" s="3"/>
      <c r="H649" s="806"/>
    </row>
    <row r="650" spans="1:8">
      <c r="A650" s="3"/>
      <c r="B650" s="3"/>
      <c r="C650" s="3"/>
      <c r="D650" s="3"/>
      <c r="E650" s="3"/>
      <c r="F650" s="3"/>
      <c r="G650" s="3"/>
      <c r="H650" s="806"/>
    </row>
    <row r="651" spans="1:8">
      <c r="A651" s="3"/>
      <c r="B651" s="3"/>
      <c r="C651" s="3"/>
      <c r="D651" s="3"/>
      <c r="E651" s="3"/>
      <c r="F651" s="3"/>
      <c r="G651" s="3"/>
      <c r="H651" s="806"/>
    </row>
    <row r="652" spans="1:8">
      <c r="A652" s="3"/>
      <c r="B652" s="3"/>
      <c r="C652" s="3"/>
      <c r="D652" s="3"/>
      <c r="E652" s="3"/>
      <c r="F652" s="3"/>
      <c r="G652" s="3"/>
      <c r="H652" s="806"/>
    </row>
    <row r="653" spans="1:8">
      <c r="A653" s="3"/>
      <c r="B653" s="3"/>
      <c r="C653" s="3"/>
      <c r="D653" s="3"/>
      <c r="E653" s="3"/>
      <c r="F653" s="3"/>
      <c r="G653" s="3"/>
      <c r="H653" s="806"/>
    </row>
    <row r="654" spans="1:8">
      <c r="A654" s="3"/>
      <c r="B654" s="3"/>
      <c r="C654" s="3"/>
      <c r="D654" s="3"/>
      <c r="E654" s="3"/>
      <c r="F654" s="3"/>
      <c r="G654" s="3"/>
      <c r="H654" s="806"/>
    </row>
    <row r="655" spans="1:8">
      <c r="A655" s="3"/>
      <c r="B655" s="3"/>
      <c r="C655" s="3"/>
      <c r="D655" s="3"/>
      <c r="E655" s="3"/>
      <c r="F655" s="3"/>
      <c r="G655" s="3"/>
      <c r="H655" s="806"/>
    </row>
    <row r="656" spans="1:8">
      <c r="A656" s="3"/>
      <c r="B656" s="3"/>
      <c r="C656" s="3"/>
      <c r="D656" s="3"/>
      <c r="E656" s="3"/>
      <c r="F656" s="3"/>
      <c r="G656" s="3"/>
      <c r="H656" s="806"/>
    </row>
    <row r="657" spans="1:8">
      <c r="A657" s="3"/>
      <c r="B657" s="3"/>
      <c r="C657" s="3"/>
      <c r="D657" s="3"/>
      <c r="E657" s="3"/>
      <c r="F657" s="3"/>
      <c r="G657" s="3"/>
      <c r="H657" s="806"/>
    </row>
    <row r="658" spans="1:8">
      <c r="A658" s="3"/>
      <c r="B658" s="3"/>
      <c r="C658" s="3"/>
      <c r="D658" s="3"/>
      <c r="E658" s="3"/>
      <c r="F658" s="3"/>
      <c r="G658" s="3"/>
      <c r="H658" s="806"/>
    </row>
    <row r="659" spans="1:8">
      <c r="A659" s="3"/>
      <c r="B659" s="3"/>
      <c r="C659" s="3"/>
      <c r="D659" s="3"/>
      <c r="E659" s="3"/>
      <c r="F659" s="3"/>
      <c r="G659" s="3"/>
      <c r="H659" s="806"/>
    </row>
    <row r="660" spans="1:8">
      <c r="A660" s="3"/>
      <c r="B660" s="3"/>
      <c r="C660" s="3"/>
      <c r="D660" s="3"/>
      <c r="E660" s="3"/>
      <c r="F660" s="3"/>
      <c r="G660" s="3"/>
      <c r="H660" s="806"/>
    </row>
    <row r="661" spans="1:8">
      <c r="A661" s="3"/>
      <c r="B661" s="3"/>
      <c r="C661" s="3"/>
      <c r="D661" s="3"/>
      <c r="E661" s="3"/>
      <c r="F661" s="3"/>
      <c r="G661" s="3"/>
      <c r="H661" s="806"/>
    </row>
    <row r="662" spans="1:8">
      <c r="A662" s="3"/>
      <c r="B662" s="3"/>
      <c r="C662" s="3"/>
      <c r="D662" s="3"/>
      <c r="E662" s="3"/>
      <c r="F662" s="3"/>
      <c r="G662" s="3"/>
      <c r="H662" s="806"/>
    </row>
    <row r="663" spans="1:8">
      <c r="A663" s="3"/>
      <c r="B663" s="3"/>
      <c r="C663" s="3"/>
      <c r="D663" s="3"/>
      <c r="E663" s="3"/>
      <c r="F663" s="3"/>
      <c r="G663" s="3"/>
      <c r="H663" s="806"/>
    </row>
    <row r="664" spans="1:8">
      <c r="A664" s="3"/>
      <c r="B664" s="3"/>
      <c r="C664" s="3"/>
      <c r="D664" s="3"/>
      <c r="E664" s="3"/>
      <c r="F664" s="3"/>
      <c r="G664" s="3"/>
      <c r="H664" s="806"/>
    </row>
    <row r="665" spans="1:8">
      <c r="A665" s="3"/>
      <c r="B665" s="3"/>
      <c r="C665" s="3"/>
      <c r="D665" s="3"/>
      <c r="E665" s="3"/>
      <c r="F665" s="3"/>
      <c r="G665" s="3"/>
      <c r="H665" s="806"/>
    </row>
    <row r="666" spans="1:8">
      <c r="A666" s="3"/>
      <c r="B666" s="3"/>
      <c r="C666" s="3"/>
      <c r="D666" s="3"/>
      <c r="E666" s="3"/>
      <c r="F666" s="3"/>
      <c r="G666" s="3"/>
      <c r="H666" s="806"/>
    </row>
    <row r="667" spans="1:8">
      <c r="A667" s="3"/>
      <c r="B667" s="3"/>
      <c r="C667" s="3"/>
      <c r="D667" s="3"/>
      <c r="E667" s="3"/>
      <c r="F667" s="3"/>
      <c r="G667" s="3"/>
      <c r="H667" s="806"/>
    </row>
    <row r="668" spans="1:8">
      <c r="A668" s="3"/>
      <c r="B668" s="3"/>
      <c r="C668" s="3"/>
      <c r="D668" s="3"/>
      <c r="E668" s="3"/>
      <c r="F668" s="3"/>
      <c r="G668" s="3"/>
      <c r="H668" s="806"/>
    </row>
    <row r="669" spans="1:8">
      <c r="A669" s="3"/>
      <c r="B669" s="3"/>
      <c r="C669" s="3"/>
      <c r="D669" s="3"/>
      <c r="E669" s="3"/>
      <c r="F669" s="3"/>
      <c r="G669" s="3"/>
      <c r="H669" s="806"/>
    </row>
    <row r="670" spans="1:8">
      <c r="A670" s="3"/>
      <c r="B670" s="3"/>
      <c r="C670" s="3"/>
      <c r="D670" s="3"/>
      <c r="E670" s="3"/>
      <c r="F670" s="3"/>
      <c r="G670" s="3"/>
      <c r="H670" s="806"/>
    </row>
    <row r="671" spans="1:8">
      <c r="A671" s="3"/>
      <c r="B671" s="3"/>
      <c r="C671" s="3"/>
      <c r="D671" s="3"/>
      <c r="E671" s="3"/>
      <c r="F671" s="3"/>
      <c r="G671" s="3"/>
      <c r="H671" s="806"/>
    </row>
    <row r="672" spans="1:8">
      <c r="A672" s="3"/>
      <c r="B672" s="3"/>
      <c r="C672" s="3"/>
      <c r="D672" s="3"/>
      <c r="E672" s="3"/>
      <c r="F672" s="3"/>
      <c r="G672" s="3"/>
      <c r="H672" s="806"/>
    </row>
    <row r="673" spans="1:8">
      <c r="A673" s="3"/>
      <c r="B673" s="3"/>
      <c r="C673" s="3"/>
      <c r="D673" s="3"/>
      <c r="E673" s="3"/>
      <c r="F673" s="3"/>
      <c r="G673" s="3"/>
      <c r="H673" s="806"/>
    </row>
    <row r="674" spans="1:8">
      <c r="A674" s="3"/>
      <c r="B674" s="3"/>
      <c r="C674" s="3"/>
      <c r="D674" s="3"/>
      <c r="E674" s="3"/>
      <c r="F674" s="3"/>
      <c r="G674" s="3"/>
      <c r="H674" s="806"/>
    </row>
    <row r="675" spans="1:8">
      <c r="A675" s="3"/>
      <c r="B675" s="3"/>
      <c r="C675" s="3"/>
      <c r="D675" s="3"/>
      <c r="E675" s="3"/>
      <c r="F675" s="3"/>
      <c r="G675" s="3"/>
      <c r="H675" s="806"/>
    </row>
    <row r="676" spans="1:8">
      <c r="A676" s="3"/>
      <c r="B676" s="3"/>
      <c r="C676" s="3"/>
      <c r="D676" s="3"/>
      <c r="E676" s="3"/>
      <c r="F676" s="3"/>
      <c r="G676" s="3"/>
      <c r="H676" s="806"/>
    </row>
    <row r="677" spans="1:8">
      <c r="A677" s="3"/>
      <c r="B677" s="3"/>
      <c r="C677" s="3"/>
      <c r="D677" s="3"/>
      <c r="E677" s="3"/>
      <c r="F677" s="3"/>
      <c r="G677" s="3"/>
      <c r="H677" s="806"/>
    </row>
    <row r="678" spans="1:8">
      <c r="A678" s="3"/>
      <c r="B678" s="3"/>
      <c r="C678" s="3"/>
      <c r="D678" s="3"/>
      <c r="E678" s="3"/>
      <c r="F678" s="3"/>
      <c r="G678" s="3"/>
      <c r="H678" s="806"/>
    </row>
    <row r="679" spans="1:8">
      <c r="A679" s="3"/>
      <c r="B679" s="3"/>
      <c r="C679" s="3"/>
      <c r="D679" s="3"/>
      <c r="E679" s="3"/>
      <c r="F679" s="3"/>
      <c r="G679" s="3"/>
      <c r="H679" s="806"/>
    </row>
    <row r="680" spans="1:8">
      <c r="A680" s="3"/>
      <c r="B680" s="3"/>
      <c r="C680" s="3"/>
      <c r="D680" s="3"/>
      <c r="E680" s="3"/>
      <c r="F680" s="3"/>
      <c r="G680" s="3"/>
      <c r="H680" s="806"/>
    </row>
    <row r="681" spans="1:8">
      <c r="A681" s="3"/>
      <c r="B681" s="3"/>
      <c r="C681" s="3"/>
      <c r="D681" s="3"/>
      <c r="E681" s="3"/>
      <c r="F681" s="3"/>
      <c r="G681" s="3"/>
      <c r="H681" s="806"/>
    </row>
    <row r="682" spans="1:8">
      <c r="A682" s="3"/>
      <c r="B682" s="3"/>
      <c r="C682" s="3"/>
      <c r="D682" s="3"/>
      <c r="E682" s="3"/>
      <c r="F682" s="3"/>
      <c r="G682" s="3"/>
      <c r="H682" s="806"/>
    </row>
    <row r="683" spans="1:8">
      <c r="A683" s="3"/>
      <c r="B683" s="3"/>
      <c r="C683" s="3"/>
      <c r="D683" s="3"/>
      <c r="E683" s="3"/>
      <c r="F683" s="3"/>
      <c r="G683" s="3"/>
      <c r="H683" s="806"/>
    </row>
    <row r="684" spans="1:8">
      <c r="A684" s="3"/>
      <c r="B684" s="3"/>
      <c r="C684" s="3"/>
      <c r="D684" s="3"/>
      <c r="E684" s="3"/>
      <c r="F684" s="3"/>
      <c r="G684" s="3"/>
      <c r="H684" s="806"/>
    </row>
    <row r="685" spans="1:8">
      <c r="A685" s="3"/>
      <c r="B685" s="3"/>
      <c r="C685" s="3"/>
      <c r="D685" s="3"/>
      <c r="E685" s="3"/>
      <c r="F685" s="3"/>
      <c r="G685" s="3"/>
      <c r="H685" s="806"/>
    </row>
    <row r="686" spans="1:8">
      <c r="A686" s="3"/>
      <c r="B686" s="3"/>
      <c r="C686" s="3"/>
      <c r="D686" s="3"/>
      <c r="E686" s="3"/>
      <c r="F686" s="3"/>
      <c r="G686" s="3"/>
      <c r="H686" s="806"/>
    </row>
    <row r="687" spans="1:8">
      <c r="A687" s="3"/>
      <c r="B687" s="3"/>
      <c r="C687" s="3"/>
      <c r="D687" s="3"/>
      <c r="E687" s="3"/>
      <c r="F687" s="3"/>
      <c r="G687" s="3"/>
      <c r="H687" s="806"/>
    </row>
    <row r="688" spans="1:8">
      <c r="A688" s="3"/>
      <c r="B688" s="3"/>
      <c r="C688" s="3"/>
      <c r="D688" s="3"/>
      <c r="E688" s="3"/>
      <c r="F688" s="3"/>
      <c r="G688" s="3"/>
      <c r="H688" s="806"/>
    </row>
    <row r="689" spans="1:8">
      <c r="A689" s="3"/>
      <c r="B689" s="3"/>
      <c r="C689" s="3"/>
      <c r="D689" s="3"/>
      <c r="E689" s="3"/>
      <c r="F689" s="3"/>
      <c r="G689" s="3"/>
      <c r="H689" s="806"/>
    </row>
    <row r="690" spans="1:8">
      <c r="A690" s="3"/>
      <c r="B690" s="3"/>
      <c r="C690" s="3"/>
      <c r="D690" s="3"/>
      <c r="E690" s="3"/>
      <c r="F690" s="3"/>
      <c r="G690" s="3"/>
      <c r="H690" s="806"/>
    </row>
    <row r="691" spans="1:8">
      <c r="A691" s="3"/>
      <c r="B691" s="3"/>
      <c r="C691" s="3"/>
      <c r="D691" s="3"/>
      <c r="E691" s="3"/>
      <c r="F691" s="3"/>
      <c r="G691" s="3"/>
      <c r="H691" s="806"/>
    </row>
    <row r="692" spans="1:8">
      <c r="A692" s="3"/>
      <c r="B692" s="3"/>
      <c r="C692" s="3"/>
      <c r="D692" s="3"/>
      <c r="E692" s="3"/>
      <c r="F692" s="3"/>
      <c r="G692" s="3"/>
      <c r="H692" s="806"/>
    </row>
    <row r="693" spans="1:8">
      <c r="A693" s="3"/>
      <c r="B693" s="3"/>
      <c r="C693" s="3"/>
      <c r="D693" s="3"/>
      <c r="E693" s="3"/>
      <c r="F693" s="3"/>
      <c r="G693" s="3"/>
      <c r="H693" s="806"/>
    </row>
    <row r="694" spans="1:8">
      <c r="A694" s="3"/>
      <c r="B694" s="3"/>
      <c r="C694" s="3"/>
      <c r="D694" s="3"/>
      <c r="E694" s="3"/>
      <c r="F694" s="3"/>
      <c r="G694" s="3"/>
      <c r="H694" s="806"/>
    </row>
    <row r="695" spans="1:8">
      <c r="A695" s="3"/>
      <c r="B695" s="3"/>
      <c r="C695" s="3"/>
      <c r="D695" s="3"/>
      <c r="E695" s="3"/>
      <c r="F695" s="3"/>
      <c r="G695" s="3"/>
      <c r="H695" s="806"/>
    </row>
    <row r="696" spans="1:8">
      <c r="A696" s="3"/>
      <c r="B696" s="3"/>
      <c r="C696" s="3"/>
      <c r="D696" s="3"/>
      <c r="E696" s="3"/>
      <c r="F696" s="3"/>
      <c r="G696" s="3"/>
      <c r="H696" s="806"/>
    </row>
    <row r="697" spans="1:8">
      <c r="A697" s="3"/>
      <c r="B697" s="3"/>
      <c r="C697" s="3"/>
      <c r="D697" s="3"/>
      <c r="E697" s="3"/>
      <c r="F697" s="3"/>
      <c r="G697" s="3"/>
      <c r="H697" s="806"/>
    </row>
    <row r="698" spans="1:8">
      <c r="A698" s="3"/>
      <c r="B698" s="3"/>
      <c r="C698" s="3"/>
      <c r="D698" s="3"/>
      <c r="E698" s="3"/>
      <c r="F698" s="3"/>
      <c r="G698" s="3"/>
      <c r="H698" s="806"/>
    </row>
    <row r="699" spans="1:8">
      <c r="A699" s="3"/>
      <c r="B699" s="3"/>
      <c r="C699" s="3"/>
      <c r="D699" s="3"/>
      <c r="E699" s="3"/>
      <c r="F699" s="3"/>
      <c r="G699" s="3"/>
      <c r="H699" s="806"/>
    </row>
    <row r="700" spans="1:8">
      <c r="A700" s="3"/>
      <c r="B700" s="3"/>
      <c r="C700" s="3"/>
      <c r="D700" s="3"/>
      <c r="E700" s="3"/>
      <c r="F700" s="3"/>
      <c r="G700" s="3"/>
      <c r="H700" s="806"/>
    </row>
    <row r="701" spans="1:8">
      <c r="A701" s="3"/>
      <c r="B701" s="3"/>
      <c r="C701" s="3"/>
      <c r="D701" s="3"/>
      <c r="E701" s="3"/>
      <c r="F701" s="3"/>
      <c r="G701" s="3"/>
      <c r="H701" s="806"/>
    </row>
    <row r="702" spans="1:8">
      <c r="A702" s="3"/>
      <c r="B702" s="3"/>
      <c r="C702" s="3"/>
      <c r="D702" s="3"/>
      <c r="E702" s="3"/>
      <c r="F702" s="3"/>
      <c r="G702" s="3"/>
      <c r="H702" s="806"/>
    </row>
    <row r="703" spans="1:8">
      <c r="A703" s="3"/>
      <c r="B703" s="3"/>
      <c r="C703" s="3"/>
      <c r="D703" s="3"/>
      <c r="E703" s="3"/>
      <c r="F703" s="3"/>
      <c r="G703" s="3"/>
      <c r="H703" s="806"/>
    </row>
    <row r="704" spans="1:8">
      <c r="A704" s="3"/>
      <c r="B704" s="3"/>
      <c r="C704" s="3"/>
      <c r="D704" s="3"/>
      <c r="E704" s="3"/>
      <c r="F704" s="3"/>
      <c r="G704" s="3"/>
      <c r="H704" s="806"/>
    </row>
    <row r="705" spans="1:8">
      <c r="A705" s="3"/>
      <c r="B705" s="3"/>
      <c r="C705" s="3"/>
      <c r="D705" s="3"/>
      <c r="E705" s="3"/>
      <c r="F705" s="3"/>
      <c r="G705" s="3"/>
      <c r="H705" s="806"/>
    </row>
    <row r="706" spans="1:8">
      <c r="A706" s="3"/>
      <c r="B706" s="3"/>
      <c r="C706" s="3"/>
      <c r="D706" s="3"/>
      <c r="E706" s="3"/>
      <c r="F706" s="3"/>
      <c r="G706" s="3"/>
      <c r="H706" s="806"/>
    </row>
    <row r="707" spans="1:8">
      <c r="A707" s="3"/>
      <c r="B707" s="3"/>
      <c r="C707" s="3"/>
      <c r="D707" s="3"/>
      <c r="E707" s="3"/>
      <c r="F707" s="3"/>
      <c r="G707" s="3"/>
      <c r="H707" s="806"/>
    </row>
    <row r="708" spans="1:8">
      <c r="A708" s="3"/>
      <c r="B708" s="3"/>
      <c r="C708" s="3"/>
      <c r="D708" s="3"/>
      <c r="E708" s="3"/>
      <c r="F708" s="3"/>
      <c r="G708" s="3"/>
      <c r="H708" s="806"/>
    </row>
    <row r="709" spans="1:8">
      <c r="A709" s="3"/>
      <c r="B709" s="3"/>
      <c r="C709" s="3"/>
      <c r="D709" s="3"/>
      <c r="E709" s="3"/>
      <c r="F709" s="3"/>
      <c r="G709" s="3"/>
      <c r="H709" s="806"/>
    </row>
    <row r="710" spans="1:8">
      <c r="A710" s="3"/>
      <c r="B710" s="3"/>
      <c r="C710" s="3"/>
      <c r="D710" s="3"/>
      <c r="E710" s="3"/>
      <c r="F710" s="3"/>
      <c r="G710" s="3"/>
      <c r="H710" s="806"/>
    </row>
    <row r="711" spans="1:8">
      <c r="A711" s="3"/>
      <c r="B711" s="3"/>
      <c r="C711" s="3"/>
      <c r="D711" s="3"/>
      <c r="E711" s="3"/>
      <c r="F711" s="3"/>
      <c r="G711" s="3"/>
      <c r="H711" s="806"/>
    </row>
    <row r="712" spans="1:8">
      <c r="A712" s="3"/>
      <c r="B712" s="3"/>
      <c r="C712" s="3"/>
      <c r="D712" s="3"/>
      <c r="E712" s="3"/>
      <c r="F712" s="3"/>
      <c r="G712" s="3"/>
      <c r="H712" s="806"/>
    </row>
    <row r="713" spans="1:8">
      <c r="A713" s="3"/>
      <c r="B713" s="3"/>
      <c r="C713" s="3"/>
      <c r="D713" s="3"/>
      <c r="E713" s="3"/>
      <c r="F713" s="3"/>
      <c r="G713" s="3"/>
      <c r="H713" s="806"/>
    </row>
    <row r="714" spans="1:8">
      <c r="A714" s="3"/>
      <c r="B714" s="3"/>
      <c r="C714" s="3"/>
      <c r="D714" s="3"/>
      <c r="E714" s="3"/>
      <c r="F714" s="3"/>
      <c r="G714" s="3"/>
      <c r="H714" s="806"/>
    </row>
    <row r="715" spans="1:8">
      <c r="A715" s="3"/>
      <c r="B715" s="3"/>
      <c r="C715" s="3"/>
      <c r="D715" s="3"/>
      <c r="E715" s="3"/>
      <c r="F715" s="3"/>
      <c r="G715" s="3"/>
      <c r="H715" s="806"/>
    </row>
    <row r="716" spans="1:8">
      <c r="A716" s="3"/>
      <c r="B716" s="3"/>
      <c r="C716" s="3"/>
      <c r="D716" s="3"/>
      <c r="E716" s="3"/>
      <c r="F716" s="3"/>
      <c r="G716" s="3"/>
      <c r="H716" s="806"/>
    </row>
    <row r="717" spans="1:8">
      <c r="A717" s="3"/>
      <c r="B717" s="3"/>
      <c r="C717" s="3"/>
      <c r="D717" s="3"/>
      <c r="E717" s="3"/>
      <c r="F717" s="3"/>
      <c r="G717" s="3"/>
      <c r="H717" s="806"/>
    </row>
    <row r="718" spans="1:8">
      <c r="A718" s="3"/>
      <c r="B718" s="3"/>
      <c r="C718" s="3"/>
      <c r="D718" s="3"/>
      <c r="E718" s="3"/>
      <c r="F718" s="3"/>
      <c r="G718" s="3"/>
      <c r="H718" s="806"/>
    </row>
    <row r="719" spans="1:8">
      <c r="A719" s="3"/>
      <c r="B719" s="3"/>
      <c r="C719" s="3"/>
      <c r="D719" s="3"/>
      <c r="E719" s="3"/>
      <c r="F719" s="3"/>
      <c r="G719" s="3"/>
      <c r="H719" s="806"/>
    </row>
    <row r="720" spans="1:8">
      <c r="A720" s="3"/>
      <c r="B720" s="3"/>
      <c r="C720" s="3"/>
      <c r="D720" s="3"/>
      <c r="E720" s="3"/>
      <c r="F720" s="3"/>
      <c r="G720" s="3"/>
      <c r="H720" s="806"/>
    </row>
    <row r="721" spans="1:8">
      <c r="A721" s="3"/>
      <c r="B721" s="3"/>
      <c r="C721" s="3"/>
      <c r="D721" s="3"/>
      <c r="E721" s="3"/>
      <c r="F721" s="3"/>
      <c r="G721" s="3"/>
      <c r="H721" s="806"/>
    </row>
    <row r="722" spans="1:8">
      <c r="A722" s="3"/>
      <c r="B722" s="3"/>
      <c r="C722" s="3"/>
      <c r="D722" s="3"/>
      <c r="E722" s="3"/>
      <c r="F722" s="3"/>
      <c r="G722" s="3"/>
      <c r="H722" s="806"/>
    </row>
    <row r="723" spans="1:8">
      <c r="A723" s="3"/>
      <c r="B723" s="3"/>
      <c r="C723" s="3"/>
      <c r="D723" s="3"/>
      <c r="E723" s="3"/>
      <c r="F723" s="3"/>
      <c r="G723" s="3"/>
      <c r="H723" s="806"/>
    </row>
    <row r="724" spans="1:8">
      <c r="A724" s="3"/>
      <c r="B724" s="3"/>
      <c r="C724" s="3"/>
      <c r="D724" s="3"/>
      <c r="E724" s="3"/>
      <c r="F724" s="3"/>
      <c r="G724" s="3"/>
      <c r="H724" s="806"/>
    </row>
    <row r="725" spans="1:8">
      <c r="A725" s="3"/>
      <c r="B725" s="3"/>
      <c r="C725" s="3"/>
      <c r="D725" s="3"/>
      <c r="E725" s="3"/>
      <c r="F725" s="3"/>
      <c r="G725" s="3"/>
      <c r="H725" s="806"/>
    </row>
    <row r="726" spans="1:8">
      <c r="A726" s="3"/>
      <c r="B726" s="3"/>
      <c r="C726" s="3"/>
      <c r="D726" s="3"/>
      <c r="E726" s="3"/>
      <c r="F726" s="3"/>
      <c r="G726" s="3"/>
      <c r="H726" s="806"/>
    </row>
    <row r="727" spans="1:8">
      <c r="A727" s="3"/>
      <c r="B727" s="3"/>
      <c r="C727" s="3"/>
      <c r="D727" s="3"/>
      <c r="E727" s="3"/>
      <c r="F727" s="3"/>
      <c r="G727" s="3"/>
      <c r="H727" s="806"/>
    </row>
    <row r="728" spans="1:8">
      <c r="A728" s="3"/>
      <c r="B728" s="3"/>
      <c r="C728" s="3"/>
      <c r="D728" s="3"/>
      <c r="E728" s="3"/>
      <c r="F728" s="3"/>
      <c r="G728" s="3"/>
      <c r="H728" s="806"/>
    </row>
    <row r="729" spans="1:8">
      <c r="A729" s="3"/>
      <c r="B729" s="3"/>
      <c r="C729" s="3"/>
      <c r="D729" s="3"/>
      <c r="E729" s="3"/>
      <c r="F729" s="3"/>
      <c r="G729" s="3"/>
      <c r="H729" s="806"/>
    </row>
    <row r="730" spans="1:8">
      <c r="A730" s="3"/>
      <c r="B730" s="3"/>
      <c r="C730" s="3"/>
      <c r="D730" s="3"/>
      <c r="E730" s="3"/>
      <c r="F730" s="3"/>
      <c r="G730" s="3"/>
      <c r="H730" s="806"/>
    </row>
    <row r="731" spans="1:8">
      <c r="A731" s="3"/>
      <c r="B731" s="3"/>
      <c r="C731" s="3"/>
      <c r="D731" s="3"/>
      <c r="E731" s="3"/>
      <c r="F731" s="3"/>
      <c r="G731" s="3"/>
      <c r="H731" s="806"/>
    </row>
    <row r="732" spans="1:8">
      <c r="A732" s="3"/>
      <c r="B732" s="3"/>
      <c r="C732" s="3"/>
      <c r="D732" s="3"/>
      <c r="E732" s="3"/>
      <c r="F732" s="3"/>
      <c r="G732" s="3"/>
      <c r="H732" s="806"/>
    </row>
    <row r="733" spans="1:8">
      <c r="A733" s="3"/>
      <c r="B733" s="3"/>
      <c r="C733" s="3"/>
      <c r="D733" s="3"/>
      <c r="E733" s="3"/>
      <c r="F733" s="3"/>
      <c r="G733" s="3"/>
      <c r="H733" s="806"/>
    </row>
    <row r="734" spans="1:8">
      <c r="A734" s="3"/>
      <c r="B734" s="3"/>
      <c r="C734" s="3"/>
      <c r="D734" s="3"/>
      <c r="E734" s="3"/>
      <c r="F734" s="3"/>
      <c r="G734" s="3"/>
      <c r="H734" s="806"/>
    </row>
    <row r="735" spans="1:8">
      <c r="A735" s="3"/>
      <c r="B735" s="3"/>
      <c r="C735" s="3"/>
      <c r="D735" s="3"/>
      <c r="E735" s="3"/>
      <c r="F735" s="3"/>
      <c r="G735" s="3"/>
      <c r="H735" s="806"/>
    </row>
    <row r="736" spans="1:8">
      <c r="A736" s="3"/>
      <c r="B736" s="3"/>
      <c r="C736" s="3"/>
      <c r="D736" s="3"/>
      <c r="E736" s="3"/>
      <c r="F736" s="3"/>
      <c r="G736" s="3"/>
      <c r="H736" s="806"/>
    </row>
    <row r="737" spans="1:8">
      <c r="A737" s="3"/>
      <c r="B737" s="3"/>
      <c r="C737" s="3"/>
      <c r="D737" s="3"/>
      <c r="E737" s="3"/>
      <c r="F737" s="3"/>
      <c r="G737" s="3"/>
      <c r="H737" s="806"/>
    </row>
    <row r="738" spans="1:8">
      <c r="A738" s="3"/>
      <c r="B738" s="3"/>
      <c r="C738" s="3"/>
      <c r="D738" s="3"/>
      <c r="E738" s="3"/>
      <c r="F738" s="3"/>
      <c r="G738" s="3"/>
      <c r="H738" s="806"/>
    </row>
    <row r="739" spans="1:8">
      <c r="A739" s="3"/>
      <c r="B739" s="3"/>
      <c r="C739" s="3"/>
      <c r="D739" s="3"/>
      <c r="E739" s="3"/>
      <c r="F739" s="3"/>
      <c r="G739" s="3"/>
      <c r="H739" s="806"/>
    </row>
    <row r="740" spans="1:8">
      <c r="A740" s="3"/>
      <c r="B740" s="3"/>
      <c r="C740" s="3"/>
      <c r="D740" s="3"/>
      <c r="E740" s="3"/>
      <c r="F740" s="3"/>
      <c r="G740" s="3"/>
      <c r="H740" s="806"/>
    </row>
    <row r="741" spans="1:8">
      <c r="A741" s="3"/>
      <c r="B741" s="3"/>
      <c r="C741" s="3"/>
      <c r="D741" s="3"/>
      <c r="E741" s="3"/>
      <c r="F741" s="3"/>
      <c r="G741" s="3"/>
      <c r="H741" s="806"/>
    </row>
    <row r="742" spans="1:8">
      <c r="A742" s="3"/>
      <c r="B742" s="3"/>
      <c r="C742" s="3"/>
      <c r="D742" s="3"/>
      <c r="E742" s="3"/>
      <c r="F742" s="3"/>
      <c r="G742" s="3"/>
      <c r="H742" s="806"/>
    </row>
    <row r="743" spans="1:8">
      <c r="A743" s="3"/>
      <c r="B743" s="3"/>
      <c r="C743" s="3"/>
      <c r="D743" s="3"/>
      <c r="E743" s="3"/>
      <c r="F743" s="3"/>
      <c r="G743" s="3"/>
      <c r="H743" s="806"/>
    </row>
    <row r="744" spans="1:8">
      <c r="A744" s="3"/>
      <c r="B744" s="3"/>
      <c r="C744" s="3"/>
      <c r="D744" s="3"/>
      <c r="E744" s="3"/>
      <c r="F744" s="3"/>
      <c r="G744" s="3"/>
      <c r="H744" s="806"/>
    </row>
    <row r="745" spans="1:8">
      <c r="A745" s="3"/>
      <c r="B745" s="3"/>
      <c r="C745" s="3"/>
      <c r="D745" s="3"/>
      <c r="E745" s="3"/>
      <c r="F745" s="3"/>
      <c r="G745" s="3"/>
      <c r="H745" s="806"/>
    </row>
    <row r="746" spans="1:8">
      <c r="A746" s="3"/>
      <c r="B746" s="3"/>
      <c r="C746" s="3"/>
      <c r="D746" s="3"/>
      <c r="E746" s="3"/>
      <c r="F746" s="3"/>
      <c r="G746" s="3"/>
      <c r="H746" s="806"/>
    </row>
    <row r="747" spans="1:8">
      <c r="A747" s="3"/>
      <c r="B747" s="3"/>
      <c r="C747" s="3"/>
      <c r="D747" s="3"/>
      <c r="E747" s="3"/>
      <c r="F747" s="3"/>
      <c r="G747" s="3"/>
      <c r="H747" s="806"/>
    </row>
    <row r="748" spans="1:8">
      <c r="A748" s="3"/>
      <c r="B748" s="3"/>
      <c r="C748" s="3"/>
      <c r="D748" s="3"/>
      <c r="E748" s="3"/>
      <c r="F748" s="3"/>
      <c r="G748" s="3"/>
      <c r="H748" s="806"/>
    </row>
    <row r="749" spans="1:8">
      <c r="A749" s="3"/>
      <c r="B749" s="3"/>
      <c r="C749" s="3"/>
      <c r="D749" s="3"/>
      <c r="E749" s="3"/>
      <c r="F749" s="3"/>
      <c r="G749" s="3"/>
      <c r="H749" s="806"/>
    </row>
    <row r="750" spans="1:8">
      <c r="A750" s="3"/>
      <c r="B750" s="3"/>
      <c r="C750" s="3"/>
      <c r="D750" s="3"/>
      <c r="E750" s="3"/>
      <c r="F750" s="3"/>
      <c r="G750" s="3"/>
      <c r="H750" s="806"/>
    </row>
    <row r="751" spans="1:8">
      <c r="A751" s="3"/>
      <c r="B751" s="3"/>
      <c r="C751" s="3"/>
      <c r="D751" s="3"/>
      <c r="E751" s="3"/>
      <c r="F751" s="3"/>
      <c r="G751" s="3"/>
      <c r="H751" s="806"/>
    </row>
    <row r="752" spans="1:8">
      <c r="A752" s="3"/>
      <c r="B752" s="3"/>
      <c r="C752" s="3"/>
      <c r="D752" s="3"/>
      <c r="E752" s="3"/>
      <c r="F752" s="3"/>
      <c r="G752" s="3"/>
      <c r="H752" s="806"/>
    </row>
    <row r="753" spans="1:8">
      <c r="A753" s="3"/>
      <c r="B753" s="3"/>
      <c r="C753" s="3"/>
      <c r="D753" s="3"/>
      <c r="E753" s="3"/>
      <c r="F753" s="3"/>
      <c r="G753" s="3"/>
      <c r="H753" s="806"/>
    </row>
    <row r="754" spans="1:8">
      <c r="A754" s="3"/>
      <c r="B754" s="3"/>
      <c r="C754" s="3"/>
      <c r="D754" s="3"/>
      <c r="E754" s="3"/>
      <c r="F754" s="3"/>
      <c r="G754" s="3"/>
      <c r="H754" s="806"/>
    </row>
    <row r="755" spans="1:8">
      <c r="A755" s="3"/>
      <c r="B755" s="3"/>
      <c r="C755" s="3"/>
      <c r="D755" s="3"/>
      <c r="E755" s="3"/>
      <c r="F755" s="3"/>
      <c r="G755" s="3"/>
      <c r="H755" s="806"/>
    </row>
    <row r="756" spans="1:8">
      <c r="A756" s="3"/>
      <c r="B756" s="3"/>
      <c r="C756" s="3"/>
      <c r="D756" s="3"/>
      <c r="E756" s="3"/>
      <c r="F756" s="3"/>
      <c r="G756" s="3"/>
      <c r="H756" s="806"/>
    </row>
    <row r="757" spans="1:8">
      <c r="A757" s="3"/>
      <c r="B757" s="3"/>
      <c r="C757" s="3"/>
      <c r="D757" s="3"/>
      <c r="E757" s="3"/>
      <c r="F757" s="3"/>
      <c r="G757" s="3"/>
      <c r="H757" s="806"/>
    </row>
    <row r="758" spans="1:8">
      <c r="A758" s="3"/>
      <c r="B758" s="3"/>
      <c r="C758" s="3"/>
      <c r="D758" s="3"/>
      <c r="E758" s="3"/>
      <c r="F758" s="3"/>
      <c r="G758" s="3"/>
      <c r="H758" s="806"/>
    </row>
    <row r="759" spans="1:8">
      <c r="A759" s="3"/>
      <c r="B759" s="3"/>
      <c r="C759" s="3"/>
      <c r="D759" s="3"/>
      <c r="E759" s="3"/>
      <c r="F759" s="3"/>
      <c r="G759" s="3"/>
      <c r="H759" s="806"/>
    </row>
    <row r="760" spans="1:8">
      <c r="A760" s="3"/>
      <c r="B760" s="3"/>
      <c r="C760" s="3"/>
      <c r="D760" s="3"/>
      <c r="E760" s="3"/>
      <c r="F760" s="3"/>
      <c r="G760" s="3"/>
      <c r="H760" s="806"/>
    </row>
    <row r="761" spans="1:8">
      <c r="A761" s="3"/>
      <c r="B761" s="3"/>
      <c r="C761" s="3"/>
      <c r="D761" s="3"/>
      <c r="E761" s="3"/>
      <c r="F761" s="3"/>
      <c r="G761" s="3"/>
      <c r="H761" s="806"/>
    </row>
    <row r="762" spans="1:8">
      <c r="A762" s="3"/>
      <c r="B762" s="3"/>
      <c r="C762" s="3"/>
      <c r="D762" s="3"/>
      <c r="E762" s="3"/>
      <c r="F762" s="3"/>
      <c r="G762" s="3"/>
      <c r="H762" s="806"/>
    </row>
    <row r="763" spans="1:8">
      <c r="A763" s="3"/>
      <c r="B763" s="3"/>
      <c r="C763" s="3"/>
      <c r="D763" s="3"/>
      <c r="E763" s="3"/>
      <c r="F763" s="3"/>
      <c r="G763" s="3"/>
      <c r="H763" s="806"/>
    </row>
    <row r="764" spans="1:8">
      <c r="A764" s="3"/>
      <c r="B764" s="3"/>
      <c r="C764" s="3"/>
      <c r="D764" s="3"/>
      <c r="E764" s="3"/>
      <c r="F764" s="3"/>
      <c r="G764" s="3"/>
      <c r="H764" s="806"/>
    </row>
    <row r="765" spans="1:8">
      <c r="A765" s="3"/>
      <c r="B765" s="3"/>
      <c r="C765" s="3"/>
      <c r="D765" s="3"/>
      <c r="E765" s="3"/>
      <c r="F765" s="3"/>
      <c r="G765" s="3"/>
      <c r="H765" s="806"/>
    </row>
    <row r="766" spans="1:8">
      <c r="A766" s="3"/>
      <c r="B766" s="3"/>
      <c r="C766" s="3"/>
      <c r="D766" s="3"/>
      <c r="E766" s="3"/>
      <c r="F766" s="3"/>
      <c r="G766" s="3"/>
      <c r="H766" s="806"/>
    </row>
    <row r="767" spans="1:8">
      <c r="A767" s="3"/>
      <c r="B767" s="3"/>
      <c r="C767" s="3"/>
      <c r="D767" s="3"/>
      <c r="E767" s="3"/>
      <c r="F767" s="3"/>
      <c r="G767" s="3"/>
      <c r="H767" s="806"/>
    </row>
    <row r="768" spans="1:8">
      <c r="A768" s="3"/>
      <c r="B768" s="3"/>
      <c r="C768" s="3"/>
      <c r="D768" s="3"/>
      <c r="E768" s="3"/>
      <c r="F768" s="3"/>
      <c r="G768" s="3"/>
      <c r="H768" s="806"/>
    </row>
    <row r="769" spans="1:8">
      <c r="A769" s="3"/>
      <c r="B769" s="3"/>
      <c r="C769" s="3"/>
      <c r="D769" s="3"/>
      <c r="E769" s="3"/>
      <c r="F769" s="3"/>
      <c r="G769" s="3"/>
      <c r="H769" s="806"/>
    </row>
    <row r="770" spans="1:8">
      <c r="A770" s="3"/>
      <c r="B770" s="3"/>
      <c r="C770" s="3"/>
      <c r="D770" s="3"/>
      <c r="E770" s="3"/>
      <c r="F770" s="3"/>
      <c r="G770" s="3"/>
      <c r="H770" s="806"/>
    </row>
    <row r="771" spans="1:8">
      <c r="A771" s="3"/>
      <c r="B771" s="3"/>
      <c r="C771" s="3"/>
      <c r="D771" s="3"/>
      <c r="E771" s="3"/>
      <c r="F771" s="3"/>
      <c r="G771" s="3"/>
      <c r="H771" s="806"/>
    </row>
    <row r="772" spans="1:8">
      <c r="A772" s="3"/>
      <c r="B772" s="3"/>
      <c r="C772" s="3"/>
      <c r="D772" s="3"/>
      <c r="E772" s="3"/>
      <c r="F772" s="3"/>
      <c r="G772" s="3"/>
      <c r="H772" s="806"/>
    </row>
    <row r="773" spans="1:8">
      <c r="A773" s="3"/>
      <c r="B773" s="3"/>
      <c r="C773" s="3"/>
      <c r="D773" s="3"/>
      <c r="E773" s="3"/>
      <c r="F773" s="3"/>
      <c r="G773" s="3"/>
      <c r="H773" s="806"/>
    </row>
    <row r="774" spans="1:8">
      <c r="A774" s="3"/>
      <c r="B774" s="3"/>
      <c r="C774" s="3"/>
      <c r="D774" s="3"/>
      <c r="E774" s="3"/>
      <c r="F774" s="3"/>
      <c r="G774" s="3"/>
      <c r="H774" s="806"/>
    </row>
    <row r="775" spans="1:8">
      <c r="A775" s="3"/>
      <c r="B775" s="3"/>
      <c r="C775" s="3"/>
      <c r="D775" s="3"/>
      <c r="E775" s="3"/>
      <c r="F775" s="3"/>
      <c r="G775" s="3"/>
      <c r="H775" s="806"/>
    </row>
    <row r="776" spans="1:8">
      <c r="A776" s="3"/>
      <c r="B776" s="3"/>
      <c r="C776" s="3"/>
      <c r="D776" s="3"/>
      <c r="E776" s="3"/>
      <c r="F776" s="3"/>
      <c r="G776" s="3"/>
      <c r="H776" s="806"/>
    </row>
    <row r="777" spans="1:8">
      <c r="A777" s="3"/>
      <c r="B777" s="3"/>
      <c r="C777" s="3"/>
      <c r="D777" s="3"/>
      <c r="E777" s="3"/>
      <c r="F777" s="3"/>
      <c r="G777" s="3"/>
      <c r="H777" s="806"/>
    </row>
    <row r="778" spans="1:8">
      <c r="A778" s="3"/>
      <c r="B778" s="3"/>
      <c r="C778" s="3"/>
      <c r="D778" s="3"/>
      <c r="E778" s="3"/>
      <c r="F778" s="3"/>
      <c r="G778" s="3"/>
      <c r="H778" s="806"/>
    </row>
    <row r="779" spans="1:8">
      <c r="A779" s="3"/>
      <c r="B779" s="3"/>
      <c r="C779" s="3"/>
      <c r="D779" s="3"/>
      <c r="E779" s="3"/>
      <c r="F779" s="3"/>
      <c r="G779" s="3"/>
      <c r="H779" s="806"/>
    </row>
    <row r="780" spans="1:8">
      <c r="A780" s="3"/>
      <c r="B780" s="3"/>
      <c r="C780" s="3"/>
      <c r="D780" s="3"/>
      <c r="E780" s="3"/>
      <c r="F780" s="3"/>
      <c r="G780" s="3"/>
      <c r="H780" s="806"/>
    </row>
    <row r="781" spans="1:8">
      <c r="A781" s="3"/>
      <c r="B781" s="3"/>
      <c r="C781" s="3"/>
      <c r="D781" s="3"/>
      <c r="E781" s="3"/>
      <c r="F781" s="3"/>
      <c r="G781" s="3"/>
      <c r="H781" s="806"/>
    </row>
    <row r="782" spans="1:8">
      <c r="A782" s="3"/>
      <c r="B782" s="3"/>
      <c r="C782" s="3"/>
      <c r="D782" s="3"/>
      <c r="E782" s="3"/>
      <c r="F782" s="3"/>
      <c r="G782" s="3"/>
      <c r="H782" s="806"/>
    </row>
    <row r="783" spans="1:8">
      <c r="A783" s="3"/>
      <c r="B783" s="3"/>
      <c r="C783" s="3"/>
      <c r="D783" s="3"/>
      <c r="E783" s="3"/>
      <c r="F783" s="3"/>
      <c r="G783" s="3"/>
      <c r="H783" s="806"/>
    </row>
    <row r="784" spans="1:8">
      <c r="A784" s="3"/>
      <c r="B784" s="3"/>
      <c r="C784" s="3"/>
      <c r="D784" s="3"/>
      <c r="E784" s="3"/>
      <c r="F784" s="3"/>
      <c r="G784" s="3"/>
      <c r="H784" s="806"/>
    </row>
    <row r="785" spans="1:8">
      <c r="A785" s="3"/>
      <c r="B785" s="3"/>
      <c r="C785" s="3"/>
      <c r="D785" s="3"/>
      <c r="E785" s="3"/>
      <c r="F785" s="3"/>
      <c r="G785" s="3"/>
      <c r="H785" s="806"/>
    </row>
    <row r="786" spans="1:8">
      <c r="A786" s="3"/>
      <c r="B786" s="3"/>
      <c r="C786" s="3"/>
      <c r="D786" s="3"/>
      <c r="E786" s="3"/>
      <c r="F786" s="3"/>
      <c r="G786" s="3"/>
      <c r="H786" s="806"/>
    </row>
    <row r="787" spans="1:8">
      <c r="A787" s="3"/>
      <c r="B787" s="3"/>
      <c r="C787" s="3"/>
      <c r="D787" s="3"/>
      <c r="E787" s="3"/>
      <c r="F787" s="3"/>
      <c r="G787" s="3"/>
      <c r="H787" s="806"/>
    </row>
    <row r="788" spans="1:8">
      <c r="A788" s="3"/>
      <c r="B788" s="3"/>
      <c r="C788" s="3"/>
      <c r="D788" s="3"/>
      <c r="E788" s="3"/>
      <c r="F788" s="3"/>
      <c r="G788" s="3"/>
      <c r="H788" s="806"/>
    </row>
    <row r="789" spans="1:8">
      <c r="A789" s="3"/>
      <c r="B789" s="3"/>
      <c r="C789" s="3"/>
      <c r="D789" s="3"/>
      <c r="E789" s="3"/>
      <c r="F789" s="3"/>
      <c r="G789" s="3"/>
      <c r="H789" s="806"/>
    </row>
    <row r="790" spans="1:8">
      <c r="A790" s="3"/>
      <c r="B790" s="3"/>
      <c r="C790" s="3"/>
      <c r="D790" s="3"/>
      <c r="E790" s="3"/>
      <c r="F790" s="3"/>
      <c r="G790" s="3"/>
      <c r="H790" s="806"/>
    </row>
    <row r="791" spans="1:8">
      <c r="A791" s="3"/>
      <c r="B791" s="3"/>
      <c r="C791" s="3"/>
      <c r="D791" s="3"/>
      <c r="E791" s="3"/>
      <c r="F791" s="3"/>
      <c r="G791" s="3"/>
      <c r="H791" s="806"/>
    </row>
    <row r="792" spans="1:8">
      <c r="A792" s="3"/>
      <c r="B792" s="3"/>
      <c r="C792" s="3"/>
      <c r="D792" s="3"/>
      <c r="E792" s="3"/>
      <c r="F792" s="3"/>
      <c r="G792" s="3"/>
      <c r="H792" s="806"/>
    </row>
    <row r="793" spans="1:8">
      <c r="A793" s="3"/>
      <c r="B793" s="3"/>
      <c r="C793" s="3"/>
      <c r="D793" s="3"/>
      <c r="E793" s="3"/>
      <c r="F793" s="3"/>
      <c r="G793" s="3"/>
      <c r="H793" s="806"/>
    </row>
    <row r="794" spans="1:8">
      <c r="A794" s="3"/>
      <c r="B794" s="3"/>
      <c r="C794" s="3"/>
      <c r="D794" s="3"/>
      <c r="E794" s="3"/>
      <c r="F794" s="3"/>
      <c r="G794" s="3"/>
      <c r="H794" s="806"/>
    </row>
    <row r="795" spans="1:8">
      <c r="A795" s="3"/>
      <c r="B795" s="3"/>
      <c r="C795" s="3"/>
      <c r="D795" s="3"/>
      <c r="E795" s="3"/>
      <c r="F795" s="3"/>
      <c r="G795" s="3"/>
      <c r="H795" s="806"/>
    </row>
    <row r="796" spans="1:8">
      <c r="A796" s="3"/>
      <c r="B796" s="3"/>
      <c r="C796" s="3"/>
      <c r="D796" s="3"/>
      <c r="E796" s="3"/>
      <c r="F796" s="3"/>
      <c r="G796" s="3"/>
      <c r="H796" s="806"/>
    </row>
    <row r="797" spans="1:8">
      <c r="A797" s="3"/>
      <c r="B797" s="3"/>
      <c r="C797" s="3"/>
      <c r="D797" s="3"/>
      <c r="E797" s="3"/>
      <c r="F797" s="3"/>
      <c r="G797" s="3"/>
      <c r="H797" s="806"/>
    </row>
    <row r="798" spans="1:8">
      <c r="A798" s="3"/>
      <c r="B798" s="3"/>
      <c r="C798" s="3"/>
      <c r="D798" s="3"/>
      <c r="E798" s="3"/>
      <c r="F798" s="3"/>
      <c r="G798" s="3"/>
      <c r="H798" s="806"/>
    </row>
    <row r="799" spans="1:8">
      <c r="A799" s="3"/>
      <c r="B799" s="3"/>
      <c r="C799" s="3"/>
      <c r="D799" s="3"/>
      <c r="E799" s="3"/>
      <c r="F799" s="3"/>
      <c r="G799" s="3"/>
      <c r="H799" s="806"/>
    </row>
    <row r="800" spans="1:8">
      <c r="A800" s="3"/>
      <c r="B800" s="3"/>
      <c r="C800" s="3"/>
      <c r="D800" s="3"/>
      <c r="E800" s="3"/>
      <c r="F800" s="3"/>
      <c r="G800" s="3"/>
      <c r="H800" s="806"/>
    </row>
    <row r="801" spans="1:8">
      <c r="A801" s="3"/>
      <c r="B801" s="3"/>
      <c r="C801" s="3"/>
      <c r="D801" s="3"/>
      <c r="E801" s="3"/>
      <c r="F801" s="3"/>
      <c r="G801" s="3"/>
      <c r="H801" s="806"/>
    </row>
    <row r="802" spans="1:8">
      <c r="A802" s="3"/>
      <c r="B802" s="3"/>
      <c r="C802" s="3"/>
      <c r="D802" s="3"/>
      <c r="E802" s="3"/>
      <c r="F802" s="3"/>
      <c r="G802" s="3"/>
      <c r="H802" s="806"/>
    </row>
    <row r="803" spans="1:8">
      <c r="A803" s="3"/>
      <c r="B803" s="3"/>
      <c r="C803" s="3"/>
      <c r="D803" s="3"/>
      <c r="E803" s="3"/>
      <c r="F803" s="3"/>
      <c r="G803" s="3"/>
      <c r="H803" s="806"/>
    </row>
    <row r="804" spans="1:8">
      <c r="A804" s="3"/>
      <c r="B804" s="3"/>
      <c r="C804" s="3"/>
      <c r="D804" s="3"/>
      <c r="E804" s="3"/>
      <c r="F804" s="3"/>
      <c r="G804" s="3"/>
      <c r="H804" s="806"/>
    </row>
    <row r="805" spans="1:8">
      <c r="A805" s="3"/>
      <c r="B805" s="3"/>
      <c r="C805" s="3"/>
      <c r="D805" s="3"/>
      <c r="E805" s="3"/>
      <c r="F805" s="3"/>
      <c r="G805" s="3"/>
      <c r="H805" s="806"/>
    </row>
    <row r="806" spans="1:8">
      <c r="A806" s="3"/>
      <c r="B806" s="3"/>
      <c r="C806" s="3"/>
      <c r="D806" s="3"/>
      <c r="E806" s="3"/>
      <c r="F806" s="3"/>
      <c r="G806" s="3"/>
      <c r="H806" s="806"/>
    </row>
    <row r="807" spans="1:8">
      <c r="A807" s="3"/>
      <c r="B807" s="3"/>
      <c r="C807" s="3"/>
      <c r="D807" s="3"/>
      <c r="E807" s="3"/>
      <c r="F807" s="3"/>
      <c r="G807" s="3"/>
      <c r="H807" s="806"/>
    </row>
    <row r="808" spans="1:8">
      <c r="A808" s="3"/>
      <c r="B808" s="3"/>
      <c r="C808" s="3"/>
      <c r="D808" s="3"/>
      <c r="E808" s="3"/>
      <c r="F808" s="3"/>
      <c r="G808" s="3"/>
      <c r="H808" s="806"/>
    </row>
    <row r="809" spans="1:8">
      <c r="A809" s="3"/>
      <c r="B809" s="3"/>
      <c r="C809" s="3"/>
      <c r="D809" s="3"/>
      <c r="E809" s="3"/>
      <c r="F809" s="3"/>
      <c r="G809" s="3"/>
      <c r="H809" s="806"/>
    </row>
    <row r="810" spans="1:8">
      <c r="A810" s="3"/>
      <c r="B810" s="3"/>
      <c r="C810" s="3"/>
      <c r="D810" s="3"/>
      <c r="E810" s="3"/>
      <c r="F810" s="3"/>
      <c r="G810" s="3"/>
      <c r="H810" s="806"/>
    </row>
    <row r="811" spans="1:8">
      <c r="A811" s="3"/>
      <c r="B811" s="3"/>
      <c r="C811" s="3"/>
      <c r="D811" s="3"/>
      <c r="E811" s="3"/>
      <c r="F811" s="3"/>
      <c r="G811" s="3"/>
      <c r="H811" s="806"/>
    </row>
    <row r="812" spans="1:8">
      <c r="A812" s="3"/>
      <c r="B812" s="3"/>
      <c r="C812" s="3"/>
      <c r="D812" s="3"/>
      <c r="E812" s="3"/>
      <c r="F812" s="3"/>
      <c r="G812" s="3"/>
      <c r="H812" s="806"/>
    </row>
    <row r="813" spans="1:8">
      <c r="A813" s="3"/>
      <c r="B813" s="3"/>
      <c r="C813" s="3"/>
      <c r="D813" s="3"/>
      <c r="E813" s="3"/>
      <c r="F813" s="3"/>
      <c r="G813" s="3"/>
      <c r="H813" s="806"/>
    </row>
    <row r="814" spans="1:8">
      <c r="A814" s="3"/>
      <c r="B814" s="3"/>
      <c r="C814" s="3"/>
      <c r="D814" s="3"/>
      <c r="E814" s="3"/>
      <c r="F814" s="3"/>
      <c r="G814" s="3"/>
      <c r="H814" s="806"/>
    </row>
    <row r="815" spans="1:8">
      <c r="A815" s="3"/>
      <c r="B815" s="3"/>
      <c r="C815" s="3"/>
      <c r="D815" s="3"/>
      <c r="E815" s="3"/>
      <c r="F815" s="3"/>
      <c r="G815" s="3"/>
      <c r="H815" s="806"/>
    </row>
    <row r="816" spans="1:8">
      <c r="A816" s="3"/>
      <c r="B816" s="3"/>
      <c r="C816" s="3"/>
      <c r="D816" s="3"/>
      <c r="E816" s="3"/>
      <c r="F816" s="3"/>
      <c r="G816" s="3"/>
      <c r="H816" s="806"/>
    </row>
    <row r="817" spans="1:8">
      <c r="A817" s="3"/>
      <c r="B817" s="3"/>
      <c r="C817" s="3"/>
      <c r="D817" s="3"/>
      <c r="E817" s="3"/>
      <c r="F817" s="3"/>
      <c r="G817" s="3"/>
      <c r="H817" s="806"/>
    </row>
    <row r="818" spans="1:8">
      <c r="A818" s="3"/>
      <c r="B818" s="3"/>
      <c r="C818" s="3"/>
      <c r="D818" s="3"/>
      <c r="E818" s="3"/>
      <c r="F818" s="3"/>
      <c r="G818" s="3"/>
      <c r="H818" s="806"/>
    </row>
    <row r="819" spans="1:8">
      <c r="A819" s="3"/>
      <c r="B819" s="3"/>
      <c r="C819" s="3"/>
      <c r="D819" s="3"/>
      <c r="E819" s="3"/>
      <c r="F819" s="3"/>
      <c r="G819" s="3"/>
      <c r="H819" s="806"/>
    </row>
    <row r="820" spans="1:8">
      <c r="A820" s="3"/>
      <c r="B820" s="3"/>
      <c r="C820" s="3"/>
      <c r="D820" s="3"/>
      <c r="E820" s="3"/>
      <c r="F820" s="3"/>
      <c r="G820" s="3"/>
      <c r="H820" s="806"/>
    </row>
    <row r="821" spans="1:8">
      <c r="A821" s="3"/>
      <c r="B821" s="3"/>
      <c r="C821" s="3"/>
      <c r="D821" s="3"/>
      <c r="E821" s="3"/>
      <c r="F821" s="3"/>
      <c r="G821" s="3"/>
      <c r="H821" s="806"/>
    </row>
    <row r="822" spans="1:8">
      <c r="A822" s="3"/>
      <c r="B822" s="3"/>
      <c r="C822" s="3"/>
      <c r="D822" s="3"/>
      <c r="E822" s="3"/>
      <c r="F822" s="3"/>
      <c r="G822" s="3"/>
      <c r="H822" s="806"/>
    </row>
    <row r="823" spans="1:8">
      <c r="A823" s="3"/>
      <c r="B823" s="3"/>
      <c r="C823" s="3"/>
      <c r="D823" s="3"/>
      <c r="E823" s="3"/>
      <c r="F823" s="3"/>
      <c r="G823" s="3"/>
      <c r="H823" s="806"/>
    </row>
    <row r="824" spans="1:8">
      <c r="A824" s="3"/>
      <c r="B824" s="3"/>
      <c r="C824" s="3"/>
      <c r="D824" s="3"/>
      <c r="E824" s="3"/>
      <c r="F824" s="3"/>
      <c r="G824" s="3"/>
      <c r="H824" s="806"/>
    </row>
    <row r="825" spans="1:8">
      <c r="A825" s="3"/>
      <c r="B825" s="3"/>
      <c r="C825" s="3"/>
      <c r="D825" s="3"/>
      <c r="E825" s="3"/>
      <c r="F825" s="3"/>
      <c r="G825" s="3"/>
      <c r="H825" s="806"/>
    </row>
    <row r="826" spans="1:8">
      <c r="A826" s="3"/>
      <c r="B826" s="3"/>
      <c r="C826" s="3"/>
      <c r="D826" s="3"/>
      <c r="E826" s="3"/>
      <c r="F826" s="3"/>
      <c r="G826" s="3"/>
      <c r="H826" s="806"/>
    </row>
    <row r="827" spans="1:8">
      <c r="A827" s="3"/>
      <c r="B827" s="3"/>
      <c r="C827" s="3"/>
      <c r="D827" s="3"/>
      <c r="E827" s="3"/>
      <c r="F827" s="3"/>
      <c r="G827" s="3"/>
      <c r="H827" s="806"/>
    </row>
    <row r="828" spans="1:8">
      <c r="A828" s="3"/>
      <c r="B828" s="3"/>
      <c r="C828" s="3"/>
      <c r="D828" s="3"/>
      <c r="E828" s="3"/>
      <c r="F828" s="3"/>
      <c r="G828" s="3"/>
      <c r="H828" s="806"/>
    </row>
    <row r="829" spans="1:8">
      <c r="A829" s="3"/>
      <c r="B829" s="3"/>
      <c r="C829" s="3"/>
      <c r="D829" s="3"/>
      <c r="E829" s="3"/>
      <c r="F829" s="3"/>
      <c r="G829" s="3"/>
      <c r="H829" s="806"/>
    </row>
    <row r="830" spans="1:8">
      <c r="A830" s="3"/>
      <c r="B830" s="3"/>
      <c r="C830" s="3"/>
      <c r="D830" s="3"/>
      <c r="E830" s="3"/>
      <c r="F830" s="3"/>
      <c r="G830" s="3"/>
      <c r="H830" s="806"/>
    </row>
    <row r="831" spans="1:8">
      <c r="A831" s="3"/>
      <c r="B831" s="3"/>
      <c r="C831" s="3"/>
      <c r="D831" s="3"/>
      <c r="E831" s="3"/>
      <c r="F831" s="3"/>
      <c r="G831" s="3"/>
      <c r="H831" s="806"/>
    </row>
    <row r="832" spans="1:8">
      <c r="A832" s="3"/>
      <c r="B832" s="3"/>
      <c r="C832" s="3"/>
      <c r="D832" s="3"/>
      <c r="E832" s="3"/>
      <c r="F832" s="3"/>
      <c r="G832" s="3"/>
      <c r="H832" s="806"/>
    </row>
    <row r="833" spans="1:8">
      <c r="A833" s="3"/>
      <c r="B833" s="3"/>
      <c r="C833" s="3"/>
      <c r="D833" s="3"/>
      <c r="E833" s="3"/>
      <c r="F833" s="3"/>
      <c r="G833" s="3"/>
      <c r="H833" s="806"/>
    </row>
    <row r="834" spans="1:8">
      <c r="A834" s="3"/>
      <c r="B834" s="3"/>
      <c r="C834" s="3"/>
      <c r="D834" s="3"/>
      <c r="E834" s="3"/>
      <c r="F834" s="3"/>
      <c r="G834" s="3"/>
      <c r="H834" s="806"/>
    </row>
    <row r="835" spans="1:8">
      <c r="A835" s="3"/>
      <c r="B835" s="3"/>
      <c r="C835" s="3"/>
      <c r="D835" s="3"/>
      <c r="E835" s="3"/>
      <c r="F835" s="3"/>
      <c r="G835" s="3"/>
      <c r="H835" s="806"/>
    </row>
    <row r="836" spans="1:8">
      <c r="A836" s="3"/>
      <c r="B836" s="3"/>
      <c r="C836" s="3"/>
      <c r="D836" s="3"/>
      <c r="E836" s="3"/>
      <c r="F836" s="3"/>
      <c r="G836" s="3"/>
      <c r="H836" s="806"/>
    </row>
    <row r="837" spans="1:8">
      <c r="A837" s="3"/>
      <c r="B837" s="3"/>
      <c r="C837" s="3"/>
      <c r="D837" s="3"/>
      <c r="E837" s="3"/>
      <c r="F837" s="3"/>
      <c r="G837" s="3"/>
      <c r="H837" s="806"/>
    </row>
    <row r="838" spans="1:8">
      <c r="A838" s="3"/>
      <c r="B838" s="3"/>
      <c r="C838" s="3"/>
      <c r="D838" s="3"/>
      <c r="E838" s="3"/>
      <c r="F838" s="3"/>
      <c r="G838" s="3"/>
      <c r="H838" s="806"/>
    </row>
    <row r="839" spans="1:8">
      <c r="A839" s="3"/>
      <c r="B839" s="3"/>
      <c r="C839" s="3"/>
      <c r="D839" s="3"/>
      <c r="E839" s="3"/>
      <c r="F839" s="3"/>
      <c r="G839" s="3"/>
      <c r="H839" s="806"/>
    </row>
    <row r="840" spans="1:8">
      <c r="A840" s="3"/>
      <c r="B840" s="3"/>
      <c r="C840" s="3"/>
      <c r="D840" s="3"/>
      <c r="E840" s="3"/>
      <c r="F840" s="3"/>
      <c r="G840" s="3"/>
      <c r="H840" s="806"/>
    </row>
    <row r="841" spans="1:8">
      <c r="A841" s="3"/>
      <c r="B841" s="3"/>
      <c r="C841" s="3"/>
      <c r="D841" s="3"/>
      <c r="E841" s="3"/>
      <c r="F841" s="3"/>
      <c r="G841" s="3"/>
      <c r="H841" s="806"/>
    </row>
    <row r="842" spans="1:8">
      <c r="A842" s="3"/>
      <c r="B842" s="3"/>
      <c r="C842" s="3"/>
      <c r="D842" s="3"/>
      <c r="E842" s="3"/>
      <c r="F842" s="3"/>
      <c r="G842" s="3"/>
      <c r="H842" s="806"/>
    </row>
    <row r="843" spans="1:8">
      <c r="A843" s="3"/>
      <c r="B843" s="3"/>
      <c r="C843" s="3"/>
      <c r="D843" s="3"/>
      <c r="E843" s="3"/>
      <c r="F843" s="3"/>
      <c r="G843" s="3"/>
      <c r="H843" s="806"/>
    </row>
    <row r="844" spans="1:8">
      <c r="A844" s="3"/>
      <c r="B844" s="3"/>
      <c r="C844" s="3"/>
      <c r="D844" s="3"/>
      <c r="E844" s="3"/>
      <c r="F844" s="3"/>
      <c r="G844" s="3"/>
      <c r="H844" s="806"/>
    </row>
    <row r="845" spans="1:8">
      <c r="A845" s="3"/>
      <c r="B845" s="3"/>
      <c r="C845" s="3"/>
      <c r="D845" s="3"/>
      <c r="E845" s="3"/>
      <c r="F845" s="3"/>
      <c r="G845" s="3"/>
      <c r="H845" s="806"/>
    </row>
    <row r="846" spans="1:8">
      <c r="A846" s="3"/>
      <c r="B846" s="3"/>
      <c r="C846" s="3"/>
      <c r="D846" s="3"/>
      <c r="E846" s="3"/>
      <c r="F846" s="3"/>
      <c r="G846" s="3"/>
      <c r="H846" s="806"/>
    </row>
    <row r="847" spans="1:8">
      <c r="A847" s="3"/>
      <c r="B847" s="3"/>
      <c r="C847" s="3"/>
      <c r="D847" s="3"/>
      <c r="E847" s="3"/>
      <c r="F847" s="3"/>
      <c r="G847" s="3"/>
      <c r="H847" s="806"/>
    </row>
  </sheetData>
  <sheetProtection algorithmName="SHA-512" hashValue="v2QL0GOWovyMNWFLjHcKg3hQ+oyQKHCNQkCErJotNmmsRjH3Jf3aPBbr+TskZcYVf1+yKbbs4HSnS9LqBDYV9w==" saltValue="bSDE5HjzG7G8htn4KEX7zA==" spinCount="100000" sheet="1" selectLockedCells="1"/>
  <customSheetViews>
    <customSheetView guid="{D5E2AB36-2130-41FB-951A-761EED4C953E}" scale="80">
      <selection activeCell="J5" sqref="J5"/>
      <pageMargins left="0.7" right="0.7" top="0.78740157499999996" bottom="0.78740157499999996" header="0.3" footer="0.3"/>
      <pageSetup paperSize="9" scale="56" orientation="portrait" r:id="rId1"/>
    </customSheetView>
    <customSheetView guid="{BE452244-6F10-4975-B826-9D23F0348063}" scale="80">
      <selection activeCell="J5" sqref="J5"/>
      <pageMargins left="0.7" right="0.7" top="0.78740157499999996" bottom="0.78740157499999996" header="0.3" footer="0.3"/>
      <pageSetup paperSize="9" scale="56" orientation="portrait" r:id="rId2"/>
    </customSheetView>
  </customSheetViews>
  <mergeCells count="48">
    <mergeCell ref="C78:G78"/>
    <mergeCell ref="A67:G68"/>
    <mergeCell ref="C69:G69"/>
    <mergeCell ref="C70:G70"/>
    <mergeCell ref="C76:G77"/>
    <mergeCell ref="C71:G75"/>
    <mergeCell ref="B29:E29"/>
    <mergeCell ref="B31:E31"/>
    <mergeCell ref="B33:F33"/>
    <mergeCell ref="D48:D50"/>
    <mergeCell ref="D51:E51"/>
    <mergeCell ref="B30:C30"/>
    <mergeCell ref="B32:F32"/>
    <mergeCell ref="B12:C12"/>
    <mergeCell ref="B1:G1"/>
    <mergeCell ref="C2:G2"/>
    <mergeCell ref="G17:G18"/>
    <mergeCell ref="B19:E19"/>
    <mergeCell ref="E6:F6"/>
    <mergeCell ref="B6:D6"/>
    <mergeCell ref="B10:C10"/>
    <mergeCell ref="B11:C11"/>
    <mergeCell ref="B13:C13"/>
    <mergeCell ref="B14:C14"/>
    <mergeCell ref="B15:C15"/>
    <mergeCell ref="B16:C16"/>
    <mergeCell ref="B25:E25"/>
    <mergeCell ref="B26:E26"/>
    <mergeCell ref="B27:E27"/>
    <mergeCell ref="B28:E28"/>
    <mergeCell ref="B17:F18"/>
    <mergeCell ref="B20:E20"/>
    <mergeCell ref="B21:E21"/>
    <mergeCell ref="B22:E22"/>
    <mergeCell ref="B23:E23"/>
    <mergeCell ref="B24:E24"/>
    <mergeCell ref="B65:C65"/>
    <mergeCell ref="B63:D63"/>
    <mergeCell ref="E64:F65"/>
    <mergeCell ref="E63:F63"/>
    <mergeCell ref="B60:B61"/>
    <mergeCell ref="B62:E62"/>
    <mergeCell ref="G48:G50"/>
    <mergeCell ref="G54:G55"/>
    <mergeCell ref="D56:E56"/>
    <mergeCell ref="B64:C64"/>
    <mergeCell ref="D58:E58"/>
    <mergeCell ref="B52:E52"/>
  </mergeCells>
  <conditionalFormatting sqref="D35:D45">
    <cfRule type="expression" dxfId="1" priority="2" stopIfTrue="1">
      <formula>E35&gt;0</formula>
    </cfRule>
  </conditionalFormatting>
  <conditionalFormatting sqref="E35:E45">
    <cfRule type="expression" dxfId="0" priority="3" stopIfTrue="1">
      <formula>#REF!&gt;0</formula>
    </cfRule>
  </conditionalFormatting>
  <conditionalFormatting sqref="F35:F45">
    <cfRule type="expression" priority="4" stopIfTrue="1">
      <formula>#REF!-#REF!&lt;0</formula>
    </cfRule>
  </conditionalFormatting>
  <printOptions horizontalCentered="1"/>
  <pageMargins left="0.23622047244094491" right="0.23622047244094491" top="0.74803149606299213" bottom="0.74803149606299213" header="0.31496062992125984" footer="0.31496062992125984"/>
  <pageSetup paperSize="9" scale="40" orientation="portrait" r:id="rId3"/>
  <ignoredErrors>
    <ignoredError sqref="F52 D64:D65" unlockedFormula="1"/>
    <ignoredError sqref="C46 C56 C58 C61" evalError="1"/>
  </ignoredErrors>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EJ629"/>
  <sheetViews>
    <sheetView zoomScale="90" zoomScaleNormal="85" workbookViewId="0">
      <pane ySplit="1" topLeftCell="A2" activePane="bottomLeft" state="frozen"/>
      <selection pane="bottomLeft" activeCell="M218" sqref="J218:M218"/>
    </sheetView>
  </sheetViews>
  <sheetFormatPr baseColWidth="10" defaultColWidth="15.42578125" defaultRowHeight="18.75" outlineLevelRow="1" outlineLevelCol="1"/>
  <cols>
    <col min="1" max="1" width="8" style="309" bestFit="1" customWidth="1"/>
    <col min="2" max="2" width="43.42578125" style="288" customWidth="1"/>
    <col min="3" max="3" width="12.28515625" style="289" customWidth="1"/>
    <col min="4" max="4" width="18" style="290" customWidth="1"/>
    <col min="5" max="5" width="20.42578125" style="291" customWidth="1"/>
    <col min="6" max="6" width="21.42578125" style="223" customWidth="1"/>
    <col min="7" max="7" width="13.140625" style="280" customWidth="1"/>
    <col min="8" max="8" width="12.42578125" style="280" customWidth="1"/>
    <col min="9" max="9" width="15.28515625" style="280" customWidth="1"/>
    <col min="10" max="10" width="14.42578125" style="280" customWidth="1"/>
    <col min="11" max="11" width="0.85546875" style="223" hidden="1" customWidth="1" outlineLevel="1"/>
    <col min="12" max="12" width="1.28515625" style="223" hidden="1" customWidth="1" outlineLevel="1"/>
    <col min="13" max="13" width="31.85546875" style="223" customWidth="1" collapsed="1"/>
    <col min="14" max="14" width="4.85546875" style="507" customWidth="1"/>
    <col min="15" max="69" width="15.42578125" style="195"/>
    <col min="70" max="234" width="15.42578125" style="196"/>
    <col min="235" max="235" width="2.28515625" style="196" bestFit="1" customWidth="1"/>
    <col min="236" max="16384" width="15.42578125" style="196"/>
  </cols>
  <sheetData>
    <row r="1" spans="1:16364" s="191" customFormat="1" ht="76.5" customHeight="1">
      <c r="A1" s="635" t="s">
        <v>710</v>
      </c>
      <c r="B1" s="1083" t="s">
        <v>711</v>
      </c>
      <c r="C1" s="1084"/>
      <c r="D1" s="1084"/>
      <c r="E1" s="1084"/>
      <c r="F1" s="1084"/>
      <c r="G1" s="1084"/>
      <c r="H1" s="1085"/>
      <c r="I1" s="1095" t="s">
        <v>665</v>
      </c>
      <c r="J1" s="1096"/>
      <c r="K1" s="371"/>
      <c r="L1" s="371"/>
      <c r="M1" s="1097" t="s">
        <v>694</v>
      </c>
      <c r="N1" s="430"/>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368"/>
      <c r="DR1" s="368"/>
      <c r="DS1" s="368"/>
      <c r="DT1" s="368"/>
      <c r="DU1" s="368"/>
      <c r="DV1" s="368"/>
      <c r="DW1" s="368"/>
      <c r="DX1" s="368"/>
      <c r="DY1" s="368"/>
      <c r="DZ1" s="368"/>
      <c r="EA1" s="368"/>
      <c r="EB1" s="368"/>
      <c r="EC1" s="368"/>
      <c r="ED1" s="368"/>
      <c r="EE1" s="368"/>
      <c r="EF1" s="368"/>
      <c r="EG1" s="368"/>
      <c r="EH1" s="368"/>
      <c r="EI1" s="368"/>
      <c r="EJ1" s="368"/>
      <c r="EK1" s="368"/>
      <c r="EL1" s="368"/>
      <c r="EM1" s="368"/>
      <c r="EN1" s="368"/>
      <c r="EO1" s="368"/>
      <c r="EP1" s="368"/>
      <c r="EQ1" s="368"/>
      <c r="ER1" s="368"/>
      <c r="ES1" s="368"/>
      <c r="ET1" s="368"/>
      <c r="EU1" s="368"/>
      <c r="EV1" s="368"/>
      <c r="EW1" s="368"/>
      <c r="EX1" s="368"/>
      <c r="EY1" s="368"/>
      <c r="EZ1" s="368"/>
      <c r="FA1" s="368"/>
      <c r="FB1" s="368"/>
      <c r="FC1" s="368"/>
      <c r="FD1" s="368"/>
      <c r="FE1" s="368"/>
      <c r="FF1" s="368"/>
      <c r="FG1" s="368"/>
      <c r="FH1" s="368"/>
      <c r="FI1" s="368"/>
      <c r="FJ1" s="368"/>
      <c r="FK1" s="368"/>
      <c r="FL1" s="368"/>
      <c r="FM1" s="368"/>
      <c r="FN1" s="368"/>
      <c r="FO1" s="368"/>
      <c r="FP1" s="368"/>
      <c r="FQ1" s="368"/>
      <c r="FR1" s="368"/>
      <c r="FS1" s="368"/>
      <c r="FT1" s="368"/>
      <c r="FU1" s="368"/>
      <c r="FV1" s="368"/>
      <c r="FW1" s="368"/>
      <c r="FX1" s="368"/>
      <c r="FY1" s="368"/>
      <c r="FZ1" s="368"/>
      <c r="GA1" s="368"/>
      <c r="GB1" s="368"/>
      <c r="GC1" s="368"/>
      <c r="GD1" s="368"/>
      <c r="GE1" s="368"/>
      <c r="GF1" s="368"/>
      <c r="GG1" s="368"/>
      <c r="GH1" s="368"/>
      <c r="GI1" s="368"/>
      <c r="GJ1" s="368"/>
      <c r="GK1" s="368"/>
      <c r="GL1" s="368"/>
      <c r="GM1" s="368"/>
      <c r="GN1" s="368"/>
      <c r="GO1" s="368"/>
      <c r="GP1" s="368"/>
      <c r="GQ1" s="368"/>
      <c r="GR1" s="368"/>
      <c r="GS1" s="368"/>
      <c r="GT1" s="368"/>
      <c r="GU1" s="368"/>
      <c r="GV1" s="368"/>
      <c r="GW1" s="368"/>
      <c r="GX1" s="368"/>
      <c r="GY1" s="368"/>
      <c r="GZ1" s="368"/>
      <c r="HA1" s="368"/>
      <c r="HB1" s="368"/>
      <c r="HC1" s="368"/>
      <c r="HD1" s="368"/>
      <c r="HE1" s="368"/>
      <c r="HF1" s="368"/>
      <c r="HG1" s="368"/>
      <c r="HH1" s="368"/>
      <c r="HI1" s="368"/>
      <c r="HJ1" s="368"/>
      <c r="HK1" s="368"/>
      <c r="HL1" s="368"/>
      <c r="HM1" s="368"/>
      <c r="HN1" s="368"/>
      <c r="HO1" s="368"/>
      <c r="HP1" s="368"/>
      <c r="HQ1" s="368"/>
      <c r="HR1" s="368"/>
      <c r="HS1" s="368"/>
      <c r="HT1" s="368"/>
      <c r="HU1" s="368"/>
      <c r="HV1" s="368"/>
      <c r="HW1" s="368"/>
      <c r="HX1" s="368"/>
      <c r="HY1" s="368"/>
      <c r="HZ1" s="368"/>
      <c r="IA1" s="368"/>
      <c r="IB1" s="368"/>
      <c r="IC1" s="368"/>
      <c r="ID1" s="368"/>
      <c r="IE1" s="368"/>
      <c r="IF1" s="368"/>
      <c r="IG1" s="368"/>
      <c r="IH1" s="368"/>
      <c r="II1" s="368"/>
      <c r="IJ1" s="368"/>
      <c r="IK1" s="368"/>
      <c r="IL1" s="368"/>
      <c r="IM1" s="368"/>
      <c r="IN1" s="368"/>
      <c r="IO1" s="368"/>
      <c r="IP1" s="368"/>
      <c r="IQ1" s="368"/>
      <c r="IR1" s="368"/>
      <c r="IS1" s="368"/>
      <c r="IT1" s="368"/>
      <c r="IU1" s="368"/>
      <c r="IV1" s="368"/>
      <c r="IW1" s="368"/>
      <c r="IX1" s="368"/>
      <c r="IY1" s="368"/>
      <c r="IZ1" s="368"/>
      <c r="JA1" s="368"/>
      <c r="JB1" s="368"/>
      <c r="JC1" s="368"/>
      <c r="JD1" s="368"/>
      <c r="JE1" s="368"/>
      <c r="JF1" s="368"/>
      <c r="JG1" s="368"/>
      <c r="JH1" s="368"/>
      <c r="JI1" s="368"/>
      <c r="JJ1" s="368"/>
      <c r="JK1" s="368"/>
      <c r="JL1" s="368"/>
      <c r="JM1" s="368"/>
      <c r="JN1" s="368"/>
      <c r="JO1" s="368"/>
      <c r="JP1" s="368"/>
      <c r="JQ1" s="368"/>
      <c r="JR1" s="368"/>
      <c r="JS1" s="368"/>
      <c r="JT1" s="368"/>
      <c r="JU1" s="368"/>
      <c r="JV1" s="368"/>
      <c r="JW1" s="368"/>
      <c r="JX1" s="368"/>
      <c r="JY1" s="368"/>
      <c r="JZ1" s="368"/>
      <c r="KA1" s="368"/>
      <c r="KB1" s="368"/>
      <c r="KC1" s="368"/>
      <c r="KD1" s="368"/>
      <c r="KE1" s="368"/>
      <c r="KF1" s="368"/>
      <c r="KG1" s="368"/>
      <c r="KH1" s="368"/>
      <c r="KI1" s="368"/>
      <c r="KJ1" s="368"/>
      <c r="KK1" s="368"/>
      <c r="KL1" s="368"/>
      <c r="KM1" s="368"/>
      <c r="KN1" s="368"/>
      <c r="KO1" s="368"/>
      <c r="KP1" s="368"/>
      <c r="KQ1" s="368"/>
      <c r="KR1" s="368"/>
      <c r="KS1" s="368"/>
      <c r="KT1" s="368"/>
      <c r="KU1" s="368"/>
      <c r="KV1" s="368"/>
      <c r="KW1" s="368"/>
      <c r="KX1" s="368"/>
      <c r="KY1" s="368"/>
      <c r="KZ1" s="368"/>
      <c r="LA1" s="368"/>
      <c r="LB1" s="368"/>
      <c r="LC1" s="368"/>
      <c r="LD1" s="368"/>
      <c r="LE1" s="368"/>
      <c r="LF1" s="368"/>
      <c r="LG1" s="368"/>
      <c r="LH1" s="368"/>
      <c r="LI1" s="368"/>
      <c r="LJ1" s="368"/>
      <c r="LK1" s="368"/>
      <c r="LL1" s="368"/>
      <c r="LM1" s="368"/>
      <c r="LN1" s="368"/>
      <c r="LO1" s="368"/>
      <c r="LP1" s="368"/>
      <c r="LQ1" s="368"/>
      <c r="LR1" s="368"/>
      <c r="LS1" s="368"/>
      <c r="LT1" s="368"/>
      <c r="LU1" s="368"/>
      <c r="LV1" s="368"/>
      <c r="LW1" s="368"/>
      <c r="LX1" s="368"/>
      <c r="LY1" s="368"/>
      <c r="LZ1" s="368"/>
      <c r="MA1" s="368"/>
      <c r="MB1" s="368"/>
      <c r="MC1" s="368"/>
      <c r="MD1" s="368"/>
      <c r="ME1" s="368"/>
      <c r="MF1" s="368"/>
      <c r="MG1" s="368"/>
      <c r="MH1" s="368"/>
      <c r="MI1" s="368"/>
      <c r="MJ1" s="368"/>
      <c r="MK1" s="368"/>
      <c r="ML1" s="368"/>
      <c r="MM1" s="368"/>
      <c r="MN1" s="368"/>
      <c r="MO1" s="368"/>
      <c r="MP1" s="368"/>
      <c r="MQ1" s="368"/>
      <c r="MR1" s="368"/>
      <c r="MS1" s="368"/>
      <c r="MT1" s="368"/>
      <c r="MU1" s="368"/>
      <c r="MV1" s="368"/>
      <c r="MW1" s="368"/>
      <c r="MX1" s="368"/>
      <c r="MY1" s="368"/>
      <c r="MZ1" s="368"/>
      <c r="NA1" s="368"/>
      <c r="NB1" s="368"/>
      <c r="NC1" s="368"/>
      <c r="ND1" s="368"/>
      <c r="NE1" s="368"/>
      <c r="NF1" s="368"/>
      <c r="NG1" s="368"/>
      <c r="NH1" s="368"/>
      <c r="NI1" s="368"/>
      <c r="NJ1" s="368"/>
      <c r="NK1" s="368"/>
      <c r="NL1" s="368"/>
      <c r="NM1" s="368"/>
      <c r="NN1" s="368"/>
      <c r="NO1" s="368"/>
      <c r="NP1" s="368"/>
      <c r="NQ1" s="368"/>
      <c r="NR1" s="368"/>
      <c r="NS1" s="368"/>
      <c r="NT1" s="368"/>
      <c r="NU1" s="368"/>
      <c r="NV1" s="368"/>
      <c r="NW1" s="368"/>
      <c r="NX1" s="368"/>
      <c r="NY1" s="368"/>
      <c r="NZ1" s="368"/>
      <c r="OA1" s="368"/>
      <c r="OB1" s="368"/>
      <c r="OC1" s="368"/>
      <c r="OD1" s="368"/>
      <c r="OE1" s="368"/>
      <c r="OF1" s="368"/>
      <c r="OG1" s="368"/>
      <c r="OH1" s="368"/>
      <c r="OI1" s="368"/>
      <c r="OJ1" s="368"/>
      <c r="OK1" s="368"/>
      <c r="OL1" s="368"/>
      <c r="OM1" s="368"/>
      <c r="ON1" s="368"/>
      <c r="OO1" s="368"/>
      <c r="OP1" s="368"/>
      <c r="OQ1" s="368"/>
      <c r="OR1" s="368"/>
      <c r="OS1" s="368"/>
      <c r="OT1" s="368"/>
      <c r="OU1" s="368"/>
      <c r="OV1" s="368"/>
      <c r="OW1" s="368"/>
      <c r="OX1" s="368"/>
      <c r="OY1" s="368"/>
      <c r="OZ1" s="368"/>
      <c r="PA1" s="368"/>
      <c r="PB1" s="368"/>
      <c r="PC1" s="368"/>
      <c r="PD1" s="368"/>
      <c r="PE1" s="368"/>
      <c r="PF1" s="368"/>
      <c r="PG1" s="368"/>
      <c r="PH1" s="368"/>
      <c r="PI1" s="368"/>
      <c r="PJ1" s="368"/>
      <c r="PK1" s="368"/>
      <c r="PL1" s="368"/>
      <c r="PM1" s="368"/>
      <c r="PN1" s="368"/>
      <c r="PO1" s="368"/>
      <c r="PP1" s="368"/>
      <c r="PQ1" s="368"/>
      <c r="PR1" s="368"/>
      <c r="PS1" s="368"/>
      <c r="PT1" s="368"/>
      <c r="PU1" s="368"/>
      <c r="PV1" s="368"/>
      <c r="PW1" s="368"/>
      <c r="PX1" s="368"/>
      <c r="PY1" s="368"/>
      <c r="PZ1" s="368"/>
      <c r="QA1" s="368"/>
      <c r="QB1" s="368"/>
      <c r="QC1" s="368"/>
      <c r="QD1" s="368"/>
      <c r="QE1" s="368"/>
      <c r="QF1" s="368"/>
      <c r="QG1" s="368"/>
      <c r="QH1" s="368"/>
      <c r="QI1" s="368"/>
      <c r="QJ1" s="368"/>
      <c r="QK1" s="368"/>
      <c r="QL1" s="368"/>
      <c r="QM1" s="368"/>
      <c r="QN1" s="368"/>
      <c r="QO1" s="368"/>
      <c r="QP1" s="368"/>
      <c r="QQ1" s="368"/>
      <c r="QR1" s="368"/>
      <c r="QS1" s="368"/>
      <c r="QT1" s="368"/>
      <c r="QU1" s="368"/>
      <c r="QV1" s="368"/>
      <c r="QW1" s="368"/>
      <c r="QX1" s="368"/>
      <c r="QY1" s="368"/>
      <c r="QZ1" s="368"/>
      <c r="RA1" s="368"/>
      <c r="RB1" s="368"/>
      <c r="RC1" s="368"/>
      <c r="RD1" s="368"/>
      <c r="RE1" s="368"/>
      <c r="RF1" s="368"/>
      <c r="RG1" s="368"/>
      <c r="RH1" s="368"/>
      <c r="RI1" s="368"/>
      <c r="RJ1" s="368"/>
      <c r="RK1" s="368"/>
      <c r="RL1" s="368"/>
      <c r="RM1" s="368"/>
      <c r="RN1" s="368"/>
      <c r="RO1" s="368"/>
      <c r="RP1" s="368"/>
      <c r="RQ1" s="368"/>
      <c r="RR1" s="368"/>
      <c r="RS1" s="368"/>
      <c r="RT1" s="368"/>
      <c r="RU1" s="368"/>
      <c r="RV1" s="368"/>
      <c r="RW1" s="368"/>
      <c r="RX1" s="368"/>
      <c r="RY1" s="368"/>
      <c r="RZ1" s="368"/>
      <c r="SA1" s="368"/>
      <c r="SB1" s="368"/>
      <c r="SC1" s="368"/>
      <c r="SD1" s="368"/>
      <c r="SE1" s="368"/>
      <c r="SF1" s="368"/>
      <c r="SG1" s="368"/>
      <c r="SH1" s="368"/>
      <c r="SI1" s="368"/>
      <c r="SJ1" s="368"/>
      <c r="SK1" s="368"/>
      <c r="SL1" s="368"/>
      <c r="SM1" s="368"/>
      <c r="SN1" s="368"/>
      <c r="SO1" s="368"/>
      <c r="SP1" s="368"/>
      <c r="SQ1" s="368"/>
      <c r="SR1" s="368"/>
      <c r="SS1" s="368"/>
      <c r="ST1" s="368"/>
      <c r="SU1" s="368"/>
      <c r="SV1" s="368"/>
      <c r="SW1" s="368"/>
      <c r="SX1" s="368"/>
      <c r="SY1" s="368"/>
      <c r="SZ1" s="368"/>
      <c r="TA1" s="368"/>
      <c r="TB1" s="368"/>
      <c r="TC1" s="368"/>
      <c r="TD1" s="368"/>
      <c r="TE1" s="368"/>
      <c r="TF1" s="368"/>
      <c r="TG1" s="368"/>
      <c r="TH1" s="368"/>
      <c r="TI1" s="368"/>
      <c r="TJ1" s="368"/>
      <c r="TK1" s="368"/>
      <c r="TL1" s="368"/>
      <c r="TM1" s="368"/>
      <c r="TN1" s="368"/>
      <c r="TO1" s="368"/>
      <c r="TP1" s="368"/>
      <c r="TQ1" s="368"/>
      <c r="TR1" s="368"/>
      <c r="TS1" s="368"/>
      <c r="TT1" s="368"/>
      <c r="TU1" s="368"/>
      <c r="TV1" s="368"/>
      <c r="TW1" s="368"/>
      <c r="TX1" s="368"/>
      <c r="TY1" s="368"/>
      <c r="TZ1" s="368"/>
      <c r="UA1" s="368"/>
      <c r="UB1" s="368"/>
      <c r="UC1" s="368"/>
      <c r="UD1" s="368"/>
      <c r="UE1" s="368"/>
      <c r="UF1" s="368"/>
      <c r="UG1" s="368"/>
      <c r="UH1" s="368"/>
      <c r="UI1" s="368"/>
      <c r="UJ1" s="368"/>
      <c r="UK1" s="368"/>
      <c r="UL1" s="368"/>
      <c r="UM1" s="368"/>
      <c r="UN1" s="368"/>
      <c r="UO1" s="368"/>
      <c r="UP1" s="368"/>
      <c r="UQ1" s="368"/>
      <c r="UR1" s="368"/>
      <c r="US1" s="368"/>
      <c r="UT1" s="368"/>
      <c r="UU1" s="368"/>
      <c r="UV1" s="368"/>
      <c r="UW1" s="368"/>
      <c r="UX1" s="368"/>
      <c r="UY1" s="368"/>
      <c r="UZ1" s="368"/>
      <c r="VA1" s="368"/>
      <c r="VB1" s="368"/>
      <c r="VC1" s="368"/>
      <c r="VD1" s="368"/>
      <c r="VE1" s="368"/>
      <c r="VF1" s="368"/>
      <c r="VG1" s="368"/>
      <c r="VH1" s="368"/>
      <c r="VI1" s="368"/>
      <c r="VJ1" s="368"/>
      <c r="VK1" s="368"/>
      <c r="VL1" s="368"/>
      <c r="VM1" s="368"/>
      <c r="VN1" s="368"/>
      <c r="VO1" s="368"/>
      <c r="VP1" s="368"/>
      <c r="VQ1" s="368"/>
      <c r="VR1" s="368"/>
      <c r="VS1" s="368"/>
      <c r="VT1" s="368"/>
      <c r="VU1" s="368"/>
      <c r="VV1" s="368"/>
      <c r="VW1" s="368"/>
      <c r="VX1" s="368"/>
      <c r="VY1" s="368"/>
      <c r="VZ1" s="368"/>
      <c r="WA1" s="368"/>
      <c r="WB1" s="368"/>
      <c r="WC1" s="368"/>
      <c r="WD1" s="368"/>
      <c r="WE1" s="368"/>
      <c r="WF1" s="368"/>
      <c r="WG1" s="368"/>
      <c r="WH1" s="368"/>
      <c r="WI1" s="368"/>
      <c r="WJ1" s="368"/>
      <c r="WK1" s="368"/>
      <c r="WL1" s="368"/>
      <c r="WM1" s="368"/>
      <c r="WN1" s="368"/>
      <c r="WO1" s="368"/>
      <c r="WP1" s="368"/>
      <c r="WQ1" s="368"/>
      <c r="WR1" s="368"/>
      <c r="WS1" s="368"/>
      <c r="WT1" s="368"/>
      <c r="WU1" s="368"/>
      <c r="WV1" s="368"/>
      <c r="WW1" s="368"/>
      <c r="WX1" s="368"/>
      <c r="WY1" s="368"/>
      <c r="WZ1" s="368"/>
      <c r="XA1" s="368"/>
      <c r="XB1" s="368"/>
      <c r="XC1" s="368"/>
      <c r="XD1" s="368"/>
      <c r="XE1" s="368"/>
      <c r="XF1" s="368"/>
      <c r="XG1" s="368"/>
      <c r="XH1" s="368"/>
      <c r="XI1" s="368"/>
      <c r="XJ1" s="368"/>
      <c r="XK1" s="368"/>
      <c r="XL1" s="368"/>
      <c r="XM1" s="368"/>
      <c r="XN1" s="368"/>
      <c r="XO1" s="368"/>
      <c r="XP1" s="368"/>
      <c r="XQ1" s="368"/>
      <c r="XR1" s="368"/>
      <c r="XS1" s="368"/>
      <c r="XT1" s="368"/>
      <c r="XU1" s="368"/>
      <c r="XV1" s="368"/>
      <c r="XW1" s="368"/>
      <c r="XX1" s="368"/>
      <c r="XY1" s="368"/>
      <c r="XZ1" s="368"/>
      <c r="YA1" s="368"/>
      <c r="YB1" s="368"/>
      <c r="YC1" s="368"/>
      <c r="YD1" s="368"/>
      <c r="YE1" s="368"/>
      <c r="YF1" s="368"/>
      <c r="YG1" s="368"/>
      <c r="YH1" s="368"/>
      <c r="YI1" s="368"/>
      <c r="YJ1" s="368"/>
      <c r="YK1" s="368"/>
      <c r="YL1" s="368"/>
      <c r="YM1" s="368"/>
      <c r="YN1" s="368"/>
      <c r="YO1" s="368"/>
      <c r="YP1" s="368"/>
      <c r="YQ1" s="368"/>
      <c r="YR1" s="368"/>
      <c r="YS1" s="368"/>
      <c r="YT1" s="368"/>
      <c r="YU1" s="368"/>
      <c r="YV1" s="368"/>
      <c r="YW1" s="368"/>
      <c r="YX1" s="368"/>
      <c r="YY1" s="368"/>
      <c r="YZ1" s="368"/>
      <c r="ZA1" s="368"/>
      <c r="ZB1" s="368"/>
      <c r="ZC1" s="368"/>
      <c r="ZD1" s="368"/>
      <c r="ZE1" s="368"/>
      <c r="ZF1" s="368"/>
      <c r="ZG1" s="368"/>
      <c r="ZH1" s="368"/>
      <c r="ZI1" s="368"/>
      <c r="ZJ1" s="368"/>
      <c r="ZK1" s="368"/>
      <c r="ZL1" s="368"/>
      <c r="ZM1" s="368"/>
      <c r="ZN1" s="368"/>
      <c r="ZO1" s="368"/>
      <c r="ZP1" s="368"/>
      <c r="ZQ1" s="368"/>
      <c r="ZR1" s="368"/>
      <c r="ZS1" s="368"/>
      <c r="ZT1" s="368"/>
      <c r="ZU1" s="368"/>
      <c r="ZV1" s="368"/>
      <c r="ZW1" s="368"/>
      <c r="ZX1" s="368"/>
      <c r="ZY1" s="368"/>
      <c r="ZZ1" s="368"/>
      <c r="AAA1" s="368"/>
      <c r="AAB1" s="368"/>
      <c r="AAC1" s="368"/>
      <c r="AAD1" s="368"/>
      <c r="AAE1" s="368"/>
      <c r="AAF1" s="368"/>
      <c r="AAG1" s="368"/>
      <c r="AAH1" s="368"/>
      <c r="AAI1" s="368"/>
      <c r="AAJ1" s="368"/>
      <c r="AAK1" s="368"/>
      <c r="AAL1" s="368"/>
      <c r="AAM1" s="368"/>
      <c r="AAN1" s="368"/>
      <c r="AAO1" s="368"/>
      <c r="AAP1" s="368"/>
      <c r="AAQ1" s="368"/>
      <c r="AAR1" s="368"/>
      <c r="AAS1" s="368"/>
      <c r="AAT1" s="368"/>
      <c r="AAU1" s="368"/>
      <c r="AAV1" s="368"/>
      <c r="AAW1" s="368"/>
      <c r="AAX1" s="368"/>
      <c r="AAY1" s="368"/>
      <c r="AAZ1" s="368"/>
      <c r="ABA1" s="368"/>
      <c r="ABB1" s="368"/>
      <c r="ABC1" s="368"/>
      <c r="ABD1" s="368"/>
      <c r="ABE1" s="368"/>
      <c r="ABF1" s="368"/>
      <c r="ABG1" s="368"/>
      <c r="ABH1" s="368"/>
      <c r="ABI1" s="368"/>
      <c r="ABJ1" s="368"/>
      <c r="ABK1" s="368"/>
      <c r="ABL1" s="368"/>
      <c r="ABM1" s="368"/>
      <c r="ABN1" s="368"/>
      <c r="ABO1" s="368"/>
      <c r="ABP1" s="368"/>
      <c r="ABQ1" s="368"/>
      <c r="ABR1" s="368"/>
      <c r="ABS1" s="368"/>
      <c r="ABT1" s="368"/>
      <c r="ABU1" s="368"/>
      <c r="ABV1" s="368"/>
      <c r="ABW1" s="368"/>
      <c r="ABX1" s="368"/>
      <c r="ABY1" s="368"/>
      <c r="ABZ1" s="368"/>
      <c r="ACA1" s="368"/>
      <c r="ACB1" s="368"/>
      <c r="ACC1" s="368"/>
      <c r="ACD1" s="368"/>
      <c r="ACE1" s="368"/>
      <c r="ACF1" s="368"/>
      <c r="ACG1" s="368"/>
      <c r="ACH1" s="368"/>
      <c r="ACI1" s="368"/>
      <c r="ACJ1" s="368"/>
      <c r="ACK1" s="368"/>
      <c r="ACL1" s="368"/>
      <c r="ACM1" s="368"/>
      <c r="ACN1" s="368"/>
      <c r="ACO1" s="368"/>
      <c r="ACP1" s="368"/>
      <c r="ACQ1" s="368"/>
      <c r="ACR1" s="368"/>
      <c r="ACS1" s="368"/>
      <c r="ACT1" s="368"/>
      <c r="ACU1" s="368"/>
      <c r="ACV1" s="368"/>
      <c r="ACW1" s="368"/>
      <c r="ACX1" s="368"/>
      <c r="ACY1" s="368"/>
      <c r="ACZ1" s="368"/>
      <c r="ADA1" s="368"/>
      <c r="ADB1" s="368"/>
      <c r="ADC1" s="368"/>
      <c r="ADD1" s="368"/>
      <c r="ADE1" s="368"/>
      <c r="ADF1" s="368"/>
      <c r="ADG1" s="368"/>
      <c r="ADH1" s="368"/>
      <c r="ADI1" s="368"/>
      <c r="ADJ1" s="368"/>
      <c r="ADK1" s="368"/>
      <c r="ADL1" s="368"/>
      <c r="ADM1" s="368"/>
      <c r="ADN1" s="368"/>
      <c r="ADO1" s="368"/>
      <c r="ADP1" s="368"/>
      <c r="ADQ1" s="368"/>
      <c r="ADR1" s="368"/>
      <c r="ADS1" s="368"/>
      <c r="ADT1" s="368"/>
      <c r="ADU1" s="368"/>
      <c r="ADV1" s="368"/>
      <c r="ADW1" s="368"/>
      <c r="ADX1" s="368"/>
      <c r="ADY1" s="368"/>
      <c r="ADZ1" s="368"/>
      <c r="AEA1" s="368"/>
      <c r="AEB1" s="368"/>
      <c r="AEC1" s="368"/>
      <c r="AED1" s="368"/>
      <c r="AEE1" s="368"/>
      <c r="AEF1" s="368"/>
      <c r="AEG1" s="368"/>
      <c r="AEH1" s="368"/>
      <c r="AEI1" s="368"/>
      <c r="AEJ1" s="368"/>
      <c r="AEK1" s="368"/>
      <c r="AEL1" s="368"/>
      <c r="AEM1" s="368"/>
      <c r="AEN1" s="368"/>
      <c r="AEO1" s="368"/>
      <c r="AEP1" s="368"/>
      <c r="AEQ1" s="368"/>
      <c r="AER1" s="368"/>
      <c r="AES1" s="368"/>
      <c r="AET1" s="368"/>
      <c r="AEU1" s="368"/>
      <c r="AEV1" s="368"/>
      <c r="AEW1" s="368"/>
      <c r="AEX1" s="368"/>
      <c r="AEY1" s="368"/>
      <c r="AEZ1" s="368"/>
      <c r="AFA1" s="368"/>
      <c r="AFB1" s="368"/>
      <c r="AFC1" s="368"/>
      <c r="AFD1" s="368"/>
      <c r="AFE1" s="368"/>
      <c r="AFF1" s="368"/>
      <c r="AFG1" s="368"/>
      <c r="AFH1" s="368"/>
      <c r="AFI1" s="368"/>
      <c r="AFJ1" s="368"/>
      <c r="AFK1" s="368"/>
      <c r="AFL1" s="368"/>
      <c r="AFM1" s="368"/>
      <c r="AFN1" s="368"/>
      <c r="AFO1" s="368"/>
      <c r="AFP1" s="368"/>
      <c r="AFQ1" s="368"/>
      <c r="AFR1" s="368"/>
      <c r="AFS1" s="368"/>
      <c r="AFT1" s="368"/>
      <c r="AFU1" s="368"/>
      <c r="AFV1" s="368"/>
      <c r="AFW1" s="368"/>
      <c r="AFX1" s="368"/>
      <c r="AFY1" s="368"/>
      <c r="AFZ1" s="368"/>
      <c r="AGA1" s="368"/>
      <c r="AGB1" s="368"/>
      <c r="AGC1" s="368"/>
      <c r="AGD1" s="368"/>
      <c r="AGE1" s="368"/>
      <c r="AGF1" s="368"/>
      <c r="AGG1" s="368"/>
      <c r="AGH1" s="368"/>
      <c r="AGI1" s="368"/>
      <c r="AGJ1" s="368"/>
      <c r="AGK1" s="368"/>
      <c r="AGL1" s="368"/>
      <c r="AGM1" s="368"/>
      <c r="AGN1" s="368"/>
      <c r="AGO1" s="368"/>
      <c r="AGP1" s="368"/>
      <c r="AGQ1" s="368"/>
      <c r="AGR1" s="368"/>
      <c r="AGS1" s="368"/>
      <c r="AGT1" s="368"/>
      <c r="AGU1" s="368"/>
      <c r="AGV1" s="368"/>
      <c r="AGW1" s="368"/>
      <c r="AGX1" s="368"/>
      <c r="AGY1" s="368"/>
      <c r="AGZ1" s="368"/>
      <c r="AHA1" s="368"/>
      <c r="AHB1" s="368"/>
      <c r="AHC1" s="368"/>
      <c r="AHD1" s="368"/>
      <c r="AHE1" s="368"/>
      <c r="AHF1" s="368"/>
      <c r="AHG1" s="368"/>
      <c r="AHH1" s="368"/>
      <c r="AHI1" s="368"/>
      <c r="AHJ1" s="368"/>
      <c r="AHK1" s="368"/>
      <c r="AHL1" s="368"/>
      <c r="AHM1" s="368"/>
      <c r="AHN1" s="368"/>
      <c r="AHO1" s="368"/>
      <c r="AHP1" s="368"/>
      <c r="AHQ1" s="368"/>
      <c r="AHR1" s="368"/>
      <c r="AHS1" s="368"/>
      <c r="AHT1" s="368"/>
      <c r="AHU1" s="368"/>
      <c r="AHV1" s="368"/>
      <c r="AHW1" s="368"/>
      <c r="AHX1" s="368"/>
      <c r="AHY1" s="368"/>
      <c r="AHZ1" s="368"/>
      <c r="AIA1" s="368"/>
      <c r="AIB1" s="368"/>
      <c r="AIC1" s="368"/>
      <c r="AID1" s="368"/>
      <c r="AIE1" s="368"/>
      <c r="AIF1" s="368"/>
      <c r="AIG1" s="368"/>
      <c r="AIH1" s="368"/>
      <c r="AII1" s="368"/>
      <c r="AIJ1" s="368"/>
      <c r="AIK1" s="368"/>
      <c r="AIL1" s="368"/>
      <c r="AIM1" s="368"/>
      <c r="AIN1" s="368"/>
      <c r="AIO1" s="368"/>
      <c r="AIP1" s="368"/>
      <c r="AIQ1" s="368"/>
      <c r="AIR1" s="368"/>
      <c r="AIS1" s="368"/>
      <c r="AIT1" s="368"/>
      <c r="AIU1" s="368"/>
      <c r="AIV1" s="368"/>
      <c r="AIW1" s="368"/>
      <c r="AIX1" s="368"/>
      <c r="AIY1" s="368"/>
      <c r="AIZ1" s="368"/>
      <c r="AJA1" s="368"/>
      <c r="AJB1" s="368"/>
      <c r="AJC1" s="368"/>
      <c r="AJD1" s="368"/>
      <c r="AJE1" s="368"/>
      <c r="AJF1" s="368"/>
      <c r="AJG1" s="368"/>
      <c r="AJH1" s="368"/>
      <c r="AJI1" s="368"/>
      <c r="AJJ1" s="368"/>
      <c r="AJK1" s="368"/>
      <c r="AJL1" s="368"/>
      <c r="AJM1" s="368"/>
      <c r="AJN1" s="368"/>
      <c r="AJO1" s="368"/>
      <c r="AJP1" s="368"/>
      <c r="AJQ1" s="368"/>
      <c r="AJR1" s="368"/>
      <c r="AJS1" s="368"/>
      <c r="AJT1" s="368"/>
      <c r="AJU1" s="368"/>
      <c r="AJV1" s="368"/>
      <c r="AJW1" s="368"/>
      <c r="AJX1" s="368"/>
      <c r="AJY1" s="368"/>
      <c r="AJZ1" s="368"/>
      <c r="AKA1" s="368"/>
      <c r="AKB1" s="368"/>
      <c r="AKC1" s="368"/>
      <c r="AKD1" s="368"/>
      <c r="AKE1" s="368"/>
      <c r="AKF1" s="368"/>
      <c r="AKG1" s="368"/>
      <c r="AKH1" s="368"/>
      <c r="AKI1" s="368"/>
      <c r="AKJ1" s="368"/>
      <c r="AKK1" s="368"/>
      <c r="AKL1" s="368"/>
      <c r="AKM1" s="368"/>
      <c r="AKN1" s="368"/>
      <c r="AKO1" s="368"/>
      <c r="AKP1" s="368"/>
      <c r="AKQ1" s="368"/>
      <c r="AKR1" s="368"/>
      <c r="AKS1" s="368"/>
      <c r="AKT1" s="368"/>
      <c r="AKU1" s="368"/>
      <c r="AKV1" s="368"/>
      <c r="AKW1" s="368"/>
      <c r="AKX1" s="368"/>
      <c r="AKY1" s="368"/>
      <c r="AKZ1" s="368"/>
      <c r="ALA1" s="368"/>
      <c r="ALB1" s="368"/>
      <c r="ALC1" s="368"/>
      <c r="ALD1" s="368"/>
      <c r="ALE1" s="368"/>
      <c r="ALF1" s="368"/>
      <c r="ALG1" s="368"/>
      <c r="ALH1" s="368"/>
      <c r="ALI1" s="368"/>
      <c r="ALJ1" s="368"/>
      <c r="ALK1" s="368"/>
      <c r="ALL1" s="368"/>
      <c r="ALM1" s="368"/>
      <c r="ALN1" s="368"/>
      <c r="ALO1" s="368"/>
      <c r="ALP1" s="368"/>
      <c r="ALQ1" s="368"/>
      <c r="ALR1" s="368"/>
      <c r="ALS1" s="368"/>
      <c r="ALT1" s="368"/>
      <c r="ALU1" s="368"/>
      <c r="ALV1" s="368"/>
      <c r="ALW1" s="368"/>
      <c r="ALX1" s="368"/>
      <c r="ALY1" s="368"/>
      <c r="ALZ1" s="368"/>
      <c r="AMA1" s="368"/>
      <c r="AMB1" s="368"/>
      <c r="AMC1" s="368"/>
      <c r="AMD1" s="368"/>
      <c r="AME1" s="368"/>
      <c r="AMF1" s="368"/>
      <c r="AMG1" s="368"/>
      <c r="AMH1" s="368"/>
      <c r="AMI1" s="368"/>
      <c r="AMJ1" s="368"/>
      <c r="AMK1" s="368"/>
      <c r="AML1" s="368"/>
      <c r="AMM1" s="368"/>
      <c r="AMN1" s="368"/>
      <c r="AMO1" s="368"/>
      <c r="AMP1" s="368"/>
      <c r="AMQ1" s="368"/>
      <c r="AMR1" s="368"/>
      <c r="AMS1" s="368"/>
      <c r="AMT1" s="368"/>
      <c r="AMU1" s="368"/>
      <c r="AMV1" s="368"/>
      <c r="AMW1" s="368"/>
      <c r="AMX1" s="368"/>
      <c r="AMY1" s="368"/>
      <c r="AMZ1" s="368"/>
      <c r="ANA1" s="368"/>
      <c r="ANB1" s="368"/>
      <c r="ANC1" s="368"/>
      <c r="AND1" s="368"/>
      <c r="ANE1" s="368"/>
      <c r="ANF1" s="368"/>
      <c r="ANG1" s="368"/>
      <c r="ANH1" s="368"/>
      <c r="ANI1" s="368"/>
      <c r="ANJ1" s="368"/>
      <c r="ANK1" s="368"/>
      <c r="ANL1" s="368"/>
      <c r="ANM1" s="368"/>
      <c r="ANN1" s="368"/>
      <c r="ANO1" s="368"/>
      <c r="ANP1" s="368"/>
      <c r="ANQ1" s="368"/>
      <c r="ANR1" s="368"/>
      <c r="ANS1" s="368"/>
      <c r="ANT1" s="368"/>
      <c r="ANU1" s="368"/>
      <c r="ANV1" s="368"/>
      <c r="ANW1" s="368"/>
      <c r="ANX1" s="368"/>
      <c r="ANY1" s="368"/>
      <c r="ANZ1" s="368"/>
      <c r="AOA1" s="368"/>
      <c r="AOB1" s="368"/>
      <c r="AOC1" s="368"/>
      <c r="AOD1" s="368"/>
      <c r="AOE1" s="368"/>
      <c r="AOF1" s="368"/>
      <c r="AOG1" s="368"/>
      <c r="AOH1" s="368"/>
      <c r="AOI1" s="368"/>
      <c r="AOJ1" s="368"/>
      <c r="AOK1" s="368"/>
      <c r="AOL1" s="368"/>
      <c r="AOM1" s="368"/>
      <c r="AON1" s="368"/>
      <c r="AOO1" s="368"/>
      <c r="AOP1" s="368"/>
      <c r="AOQ1" s="368"/>
      <c r="AOR1" s="368"/>
      <c r="AOS1" s="368"/>
      <c r="AOT1" s="368"/>
      <c r="AOU1" s="368"/>
      <c r="AOV1" s="368"/>
      <c r="AOW1" s="368"/>
      <c r="AOX1" s="368"/>
      <c r="AOY1" s="368"/>
      <c r="AOZ1" s="368"/>
      <c r="APA1" s="368"/>
      <c r="APB1" s="368"/>
      <c r="APC1" s="368"/>
      <c r="APD1" s="368"/>
      <c r="APE1" s="368"/>
      <c r="APF1" s="368"/>
      <c r="APG1" s="368"/>
      <c r="APH1" s="368"/>
      <c r="API1" s="368"/>
      <c r="APJ1" s="368"/>
      <c r="APK1" s="368"/>
      <c r="APL1" s="368"/>
      <c r="APM1" s="368"/>
      <c r="APN1" s="368"/>
      <c r="APO1" s="368"/>
      <c r="APP1" s="368"/>
      <c r="APQ1" s="368"/>
      <c r="APR1" s="368"/>
      <c r="APS1" s="368"/>
      <c r="APT1" s="368"/>
      <c r="APU1" s="368"/>
      <c r="APV1" s="368"/>
      <c r="APW1" s="368"/>
      <c r="APX1" s="368"/>
      <c r="APY1" s="368"/>
      <c r="APZ1" s="368"/>
      <c r="AQA1" s="368"/>
      <c r="AQB1" s="368"/>
      <c r="AQC1" s="368"/>
      <c r="AQD1" s="368"/>
      <c r="AQE1" s="368"/>
      <c r="AQF1" s="368"/>
      <c r="AQG1" s="368"/>
      <c r="AQH1" s="368"/>
      <c r="AQI1" s="368"/>
      <c r="AQJ1" s="368"/>
      <c r="AQK1" s="368"/>
      <c r="AQL1" s="368"/>
      <c r="AQM1" s="368"/>
      <c r="AQN1" s="368"/>
      <c r="AQO1" s="368"/>
      <c r="AQP1" s="368"/>
      <c r="AQQ1" s="368"/>
      <c r="AQR1" s="368"/>
      <c r="AQS1" s="368"/>
      <c r="AQT1" s="368"/>
      <c r="AQU1" s="368"/>
      <c r="AQV1" s="368"/>
      <c r="AQW1" s="368"/>
      <c r="AQX1" s="368"/>
      <c r="AQY1" s="368"/>
      <c r="AQZ1" s="368"/>
      <c r="ARA1" s="368"/>
      <c r="ARB1" s="368"/>
      <c r="ARC1" s="368"/>
      <c r="ARD1" s="368"/>
      <c r="ARE1" s="368"/>
      <c r="ARF1" s="368"/>
      <c r="ARG1" s="368"/>
      <c r="ARH1" s="368"/>
      <c r="ARI1" s="368"/>
      <c r="ARJ1" s="368"/>
      <c r="ARK1" s="368"/>
      <c r="ARL1" s="368"/>
      <c r="ARM1" s="368"/>
      <c r="ARN1" s="368"/>
      <c r="ARO1" s="368"/>
      <c r="ARP1" s="368"/>
      <c r="ARQ1" s="368"/>
      <c r="ARR1" s="368"/>
      <c r="ARS1" s="368"/>
      <c r="ART1" s="368"/>
      <c r="ARU1" s="368"/>
      <c r="ARV1" s="368"/>
      <c r="ARW1" s="368"/>
      <c r="ARX1" s="368"/>
      <c r="ARY1" s="368"/>
      <c r="ARZ1" s="368"/>
      <c r="ASA1" s="368"/>
      <c r="ASB1" s="368"/>
      <c r="ASC1" s="368"/>
      <c r="ASD1" s="368"/>
      <c r="ASE1" s="368"/>
      <c r="ASF1" s="368"/>
      <c r="ASG1" s="368"/>
      <c r="ASH1" s="368"/>
      <c r="ASI1" s="368"/>
      <c r="ASJ1" s="368"/>
      <c r="ASK1" s="368"/>
      <c r="ASL1" s="368"/>
      <c r="ASM1" s="368"/>
      <c r="ASN1" s="368"/>
      <c r="ASO1" s="368"/>
      <c r="ASP1" s="368"/>
      <c r="ASQ1" s="368"/>
      <c r="ASR1" s="368"/>
      <c r="ASS1" s="368"/>
      <c r="AST1" s="368"/>
      <c r="ASU1" s="368"/>
      <c r="ASV1" s="368"/>
      <c r="ASW1" s="368"/>
      <c r="ASX1" s="368"/>
      <c r="ASY1" s="368"/>
      <c r="ASZ1" s="368"/>
      <c r="ATA1" s="368"/>
      <c r="ATB1" s="368"/>
      <c r="ATC1" s="368"/>
      <c r="ATD1" s="368"/>
      <c r="ATE1" s="368"/>
      <c r="ATF1" s="368"/>
      <c r="ATG1" s="368"/>
      <c r="ATH1" s="368"/>
      <c r="ATI1" s="368"/>
      <c r="ATJ1" s="368"/>
      <c r="ATK1" s="368"/>
      <c r="ATL1" s="368"/>
      <c r="ATM1" s="368"/>
      <c r="ATN1" s="368"/>
      <c r="ATO1" s="368"/>
      <c r="ATP1" s="368"/>
      <c r="ATQ1" s="368"/>
      <c r="ATR1" s="368"/>
      <c r="ATS1" s="368"/>
      <c r="ATT1" s="368"/>
      <c r="ATU1" s="368"/>
      <c r="ATV1" s="368"/>
      <c r="ATW1" s="368"/>
      <c r="ATX1" s="368"/>
      <c r="ATY1" s="368"/>
      <c r="ATZ1" s="368"/>
      <c r="AUA1" s="368"/>
      <c r="AUB1" s="368"/>
      <c r="AUC1" s="368"/>
      <c r="AUD1" s="368"/>
      <c r="AUE1" s="368"/>
      <c r="AUF1" s="368"/>
      <c r="AUG1" s="368"/>
      <c r="AUH1" s="368"/>
      <c r="AUI1" s="368"/>
      <c r="AUJ1" s="368"/>
      <c r="AUK1" s="368"/>
      <c r="AUL1" s="368"/>
      <c r="AUM1" s="368"/>
      <c r="AUN1" s="368"/>
      <c r="AUO1" s="368"/>
      <c r="AUP1" s="368"/>
      <c r="AUQ1" s="368"/>
      <c r="AUR1" s="368"/>
      <c r="AUS1" s="368"/>
      <c r="AUT1" s="368"/>
      <c r="AUU1" s="368"/>
      <c r="AUV1" s="368"/>
      <c r="AUW1" s="368"/>
      <c r="AUX1" s="368"/>
      <c r="AUY1" s="368"/>
      <c r="AUZ1" s="368"/>
      <c r="AVA1" s="368"/>
      <c r="AVB1" s="368"/>
      <c r="AVC1" s="368"/>
      <c r="AVD1" s="368"/>
      <c r="AVE1" s="368"/>
      <c r="AVF1" s="368"/>
      <c r="AVG1" s="368"/>
      <c r="AVH1" s="368"/>
      <c r="AVI1" s="368"/>
      <c r="AVJ1" s="368"/>
      <c r="AVK1" s="368"/>
      <c r="AVL1" s="368"/>
      <c r="AVM1" s="368"/>
      <c r="AVN1" s="368"/>
      <c r="AVO1" s="368"/>
      <c r="AVP1" s="368"/>
      <c r="AVQ1" s="368"/>
      <c r="AVR1" s="368"/>
      <c r="AVS1" s="368"/>
      <c r="AVT1" s="368"/>
      <c r="AVU1" s="368"/>
      <c r="AVV1" s="368"/>
      <c r="AVW1" s="368"/>
      <c r="AVX1" s="368"/>
      <c r="AVY1" s="368"/>
      <c r="AVZ1" s="368"/>
      <c r="AWA1" s="368"/>
      <c r="AWB1" s="368"/>
      <c r="AWC1" s="368"/>
      <c r="AWD1" s="368"/>
      <c r="AWE1" s="368"/>
      <c r="AWF1" s="368"/>
      <c r="AWG1" s="368"/>
      <c r="AWH1" s="368"/>
      <c r="AWI1" s="368"/>
      <c r="AWJ1" s="368"/>
      <c r="AWK1" s="368"/>
      <c r="AWL1" s="368"/>
      <c r="AWM1" s="368"/>
      <c r="AWN1" s="368"/>
      <c r="AWO1" s="368"/>
      <c r="AWP1" s="368"/>
      <c r="AWQ1" s="368"/>
      <c r="AWR1" s="368"/>
      <c r="AWS1" s="368"/>
      <c r="AWT1" s="368"/>
      <c r="AWU1" s="368"/>
      <c r="AWV1" s="368"/>
      <c r="AWW1" s="368"/>
      <c r="AWX1" s="368"/>
      <c r="AWY1" s="368"/>
      <c r="AWZ1" s="368"/>
      <c r="AXA1" s="368"/>
      <c r="AXB1" s="368"/>
      <c r="AXC1" s="368"/>
      <c r="AXD1" s="368"/>
      <c r="AXE1" s="368"/>
      <c r="AXF1" s="368"/>
      <c r="AXG1" s="368"/>
      <c r="AXH1" s="368"/>
      <c r="AXI1" s="368"/>
      <c r="AXJ1" s="368"/>
      <c r="AXK1" s="368"/>
      <c r="AXL1" s="368"/>
      <c r="AXM1" s="368"/>
      <c r="AXN1" s="368"/>
      <c r="AXO1" s="368"/>
      <c r="AXP1" s="368"/>
      <c r="AXQ1" s="368"/>
      <c r="AXR1" s="368"/>
      <c r="AXS1" s="368"/>
      <c r="AXT1" s="368"/>
      <c r="AXU1" s="368"/>
      <c r="AXV1" s="368"/>
      <c r="AXW1" s="368"/>
      <c r="AXX1" s="368"/>
      <c r="AXY1" s="368"/>
      <c r="AXZ1" s="368"/>
      <c r="AYA1" s="368"/>
      <c r="AYB1" s="368"/>
      <c r="AYC1" s="368"/>
      <c r="AYD1" s="368"/>
      <c r="AYE1" s="368"/>
      <c r="AYF1" s="368"/>
      <c r="AYG1" s="368"/>
      <c r="AYH1" s="368"/>
      <c r="AYI1" s="368"/>
      <c r="AYJ1" s="368"/>
      <c r="AYK1" s="368"/>
      <c r="AYL1" s="368"/>
      <c r="AYM1" s="368"/>
      <c r="AYN1" s="368"/>
      <c r="AYO1" s="368"/>
      <c r="AYP1" s="368"/>
      <c r="AYQ1" s="368"/>
      <c r="AYR1" s="368"/>
      <c r="AYS1" s="368"/>
      <c r="AYT1" s="368"/>
      <c r="AYU1" s="368"/>
      <c r="AYV1" s="368"/>
      <c r="AYW1" s="368"/>
      <c r="AYX1" s="368"/>
      <c r="AYY1" s="368"/>
      <c r="AYZ1" s="368"/>
      <c r="AZA1" s="368"/>
      <c r="AZB1" s="368"/>
      <c r="AZC1" s="368"/>
      <c r="AZD1" s="368"/>
      <c r="AZE1" s="368"/>
      <c r="AZF1" s="368"/>
      <c r="AZG1" s="368"/>
      <c r="AZH1" s="368"/>
      <c r="AZI1" s="368"/>
      <c r="AZJ1" s="368"/>
      <c r="AZK1" s="368"/>
      <c r="AZL1" s="368"/>
      <c r="AZM1" s="368"/>
      <c r="AZN1" s="368"/>
      <c r="AZO1" s="368"/>
      <c r="AZP1" s="368"/>
      <c r="AZQ1" s="368"/>
      <c r="AZR1" s="368"/>
      <c r="AZS1" s="368"/>
      <c r="AZT1" s="368"/>
      <c r="AZU1" s="368"/>
      <c r="AZV1" s="368"/>
      <c r="AZW1" s="368"/>
      <c r="AZX1" s="368"/>
      <c r="AZY1" s="368"/>
      <c r="AZZ1" s="368"/>
      <c r="BAA1" s="368"/>
      <c r="BAB1" s="368"/>
      <c r="BAC1" s="368"/>
      <c r="BAD1" s="368"/>
      <c r="BAE1" s="368"/>
      <c r="BAF1" s="368"/>
      <c r="BAG1" s="368"/>
      <c r="BAH1" s="368"/>
      <c r="BAI1" s="368"/>
      <c r="BAJ1" s="368"/>
      <c r="BAK1" s="368"/>
      <c r="BAL1" s="368"/>
      <c r="BAM1" s="368"/>
      <c r="BAN1" s="368"/>
      <c r="BAO1" s="368"/>
      <c r="BAP1" s="368"/>
      <c r="BAQ1" s="368"/>
      <c r="BAR1" s="368"/>
      <c r="BAS1" s="368"/>
      <c r="BAT1" s="368"/>
      <c r="BAU1" s="368"/>
      <c r="BAV1" s="368"/>
      <c r="BAW1" s="368"/>
      <c r="BAX1" s="368"/>
      <c r="BAY1" s="368"/>
      <c r="BAZ1" s="368"/>
      <c r="BBA1" s="368"/>
      <c r="BBB1" s="368"/>
      <c r="BBC1" s="368"/>
      <c r="BBD1" s="368"/>
      <c r="BBE1" s="368"/>
      <c r="BBF1" s="368"/>
      <c r="BBG1" s="368"/>
      <c r="BBH1" s="368"/>
      <c r="BBI1" s="368"/>
      <c r="BBJ1" s="368"/>
      <c r="BBK1" s="368"/>
      <c r="BBL1" s="368"/>
      <c r="BBM1" s="368"/>
      <c r="BBN1" s="368"/>
      <c r="BBO1" s="368"/>
      <c r="BBP1" s="368"/>
      <c r="BBQ1" s="368"/>
      <c r="BBR1" s="368"/>
      <c r="BBS1" s="368"/>
      <c r="BBT1" s="368"/>
      <c r="BBU1" s="368"/>
      <c r="BBV1" s="368"/>
      <c r="BBW1" s="368"/>
      <c r="BBX1" s="368"/>
      <c r="BBY1" s="368"/>
      <c r="BBZ1" s="368"/>
      <c r="BCA1" s="368"/>
      <c r="BCB1" s="368"/>
      <c r="BCC1" s="368"/>
      <c r="BCD1" s="368"/>
      <c r="BCE1" s="368"/>
      <c r="BCF1" s="368"/>
      <c r="BCG1" s="368"/>
      <c r="BCH1" s="368"/>
      <c r="BCI1" s="368"/>
      <c r="BCJ1" s="368"/>
      <c r="BCK1" s="368"/>
      <c r="BCL1" s="368"/>
      <c r="BCM1" s="368"/>
      <c r="BCN1" s="368"/>
      <c r="BCO1" s="368"/>
      <c r="BCP1" s="368"/>
      <c r="BCQ1" s="368"/>
      <c r="BCR1" s="368"/>
      <c r="BCS1" s="368"/>
      <c r="BCT1" s="368"/>
      <c r="BCU1" s="368"/>
      <c r="BCV1" s="368"/>
      <c r="BCW1" s="368"/>
      <c r="BCX1" s="368"/>
      <c r="BCY1" s="368"/>
      <c r="BCZ1" s="368"/>
      <c r="BDA1" s="368"/>
      <c r="BDB1" s="368"/>
      <c r="BDC1" s="368"/>
      <c r="BDD1" s="368"/>
      <c r="BDE1" s="368"/>
      <c r="BDF1" s="368"/>
      <c r="BDG1" s="368"/>
      <c r="BDH1" s="368"/>
      <c r="BDI1" s="368"/>
      <c r="BDJ1" s="368"/>
      <c r="BDK1" s="368"/>
      <c r="BDL1" s="368"/>
      <c r="BDM1" s="368"/>
      <c r="BDN1" s="368"/>
      <c r="BDO1" s="368"/>
      <c r="BDP1" s="368"/>
      <c r="BDQ1" s="368"/>
      <c r="BDR1" s="368"/>
      <c r="BDS1" s="368"/>
      <c r="BDT1" s="368"/>
      <c r="BDU1" s="368"/>
      <c r="BDV1" s="368"/>
      <c r="BDW1" s="368"/>
      <c r="BDX1" s="368"/>
      <c r="BDY1" s="368"/>
      <c r="BDZ1" s="368"/>
      <c r="BEA1" s="368"/>
      <c r="BEB1" s="368"/>
      <c r="BEC1" s="368"/>
      <c r="BED1" s="368"/>
      <c r="BEE1" s="368"/>
      <c r="BEF1" s="368"/>
      <c r="BEG1" s="368"/>
      <c r="BEH1" s="368"/>
      <c r="BEI1" s="368"/>
      <c r="BEJ1" s="368"/>
      <c r="BEK1" s="368"/>
      <c r="BEL1" s="368"/>
      <c r="BEM1" s="368"/>
      <c r="BEN1" s="368"/>
      <c r="BEO1" s="368"/>
      <c r="BEP1" s="368"/>
      <c r="BEQ1" s="368"/>
      <c r="BER1" s="368"/>
      <c r="BES1" s="368"/>
      <c r="BET1" s="368"/>
      <c r="BEU1" s="368"/>
      <c r="BEV1" s="368"/>
      <c r="BEW1" s="368"/>
      <c r="BEX1" s="368"/>
      <c r="BEY1" s="368"/>
      <c r="BEZ1" s="368"/>
      <c r="BFA1" s="368"/>
      <c r="BFB1" s="368"/>
      <c r="BFC1" s="368"/>
      <c r="BFD1" s="368"/>
      <c r="BFE1" s="368"/>
      <c r="BFF1" s="368"/>
      <c r="BFG1" s="368"/>
      <c r="BFH1" s="368"/>
      <c r="BFI1" s="368"/>
      <c r="BFJ1" s="368"/>
      <c r="BFK1" s="368"/>
      <c r="BFL1" s="368"/>
      <c r="BFM1" s="368"/>
      <c r="BFN1" s="368"/>
      <c r="BFO1" s="368"/>
      <c r="BFP1" s="368"/>
      <c r="BFQ1" s="368"/>
      <c r="BFR1" s="368"/>
      <c r="BFS1" s="368"/>
      <c r="BFT1" s="368"/>
      <c r="BFU1" s="368"/>
      <c r="BFV1" s="368"/>
      <c r="BFW1" s="368"/>
      <c r="BFX1" s="368"/>
      <c r="BFY1" s="368"/>
      <c r="BFZ1" s="368"/>
      <c r="BGA1" s="368"/>
      <c r="BGB1" s="368"/>
      <c r="BGC1" s="368"/>
      <c r="BGD1" s="368"/>
      <c r="BGE1" s="368"/>
      <c r="BGF1" s="368"/>
      <c r="BGG1" s="368"/>
      <c r="BGH1" s="368"/>
      <c r="BGI1" s="368"/>
      <c r="BGJ1" s="368"/>
      <c r="BGK1" s="368"/>
      <c r="BGL1" s="368"/>
      <c r="BGM1" s="368"/>
      <c r="BGN1" s="368"/>
      <c r="BGO1" s="368"/>
      <c r="BGP1" s="368"/>
      <c r="BGQ1" s="368"/>
      <c r="BGR1" s="368"/>
      <c r="BGS1" s="368"/>
      <c r="BGT1" s="368"/>
      <c r="BGU1" s="368"/>
      <c r="BGV1" s="368"/>
      <c r="BGW1" s="368"/>
      <c r="BGX1" s="368"/>
      <c r="BGY1" s="368"/>
      <c r="BGZ1" s="368"/>
      <c r="BHA1" s="368"/>
      <c r="BHB1" s="368"/>
      <c r="BHC1" s="368"/>
      <c r="BHD1" s="368"/>
      <c r="BHE1" s="368"/>
      <c r="BHF1" s="368"/>
      <c r="BHG1" s="368"/>
      <c r="BHH1" s="368"/>
      <c r="BHI1" s="368"/>
      <c r="BHJ1" s="368"/>
      <c r="BHK1" s="368"/>
      <c r="BHL1" s="368"/>
      <c r="BHM1" s="368"/>
      <c r="BHN1" s="368"/>
      <c r="BHO1" s="368"/>
      <c r="BHP1" s="368"/>
      <c r="BHQ1" s="368"/>
      <c r="BHR1" s="368"/>
      <c r="BHS1" s="368"/>
      <c r="BHT1" s="368"/>
      <c r="BHU1" s="368"/>
      <c r="BHV1" s="368"/>
      <c r="BHW1" s="368"/>
      <c r="BHX1" s="368"/>
      <c r="BHY1" s="368"/>
      <c r="BHZ1" s="368"/>
      <c r="BIA1" s="368"/>
      <c r="BIB1" s="368"/>
      <c r="BIC1" s="368"/>
      <c r="BID1" s="368"/>
      <c r="BIE1" s="368"/>
      <c r="BIF1" s="368"/>
      <c r="BIG1" s="368"/>
      <c r="BIH1" s="368"/>
      <c r="BII1" s="368"/>
      <c r="BIJ1" s="368"/>
      <c r="BIK1" s="368"/>
      <c r="BIL1" s="368"/>
      <c r="BIM1" s="368"/>
      <c r="BIN1" s="368"/>
      <c r="BIO1" s="368"/>
      <c r="BIP1" s="368"/>
      <c r="BIQ1" s="368"/>
      <c r="BIR1" s="368"/>
      <c r="BIS1" s="368"/>
      <c r="BIT1" s="368"/>
      <c r="BIU1" s="368"/>
      <c r="BIV1" s="368"/>
      <c r="BIW1" s="368"/>
      <c r="BIX1" s="368"/>
      <c r="BIY1" s="368"/>
      <c r="BIZ1" s="368"/>
      <c r="BJA1" s="368"/>
      <c r="BJB1" s="368"/>
      <c r="BJC1" s="368"/>
      <c r="BJD1" s="368"/>
      <c r="BJE1" s="368"/>
      <c r="BJF1" s="368"/>
      <c r="BJG1" s="368"/>
      <c r="BJH1" s="368"/>
      <c r="BJI1" s="368"/>
      <c r="BJJ1" s="368"/>
      <c r="BJK1" s="368"/>
      <c r="BJL1" s="368"/>
      <c r="BJM1" s="368"/>
      <c r="BJN1" s="368"/>
      <c r="BJO1" s="368"/>
      <c r="BJP1" s="368"/>
      <c r="BJQ1" s="368"/>
      <c r="BJR1" s="368"/>
      <c r="BJS1" s="368"/>
      <c r="BJT1" s="368"/>
      <c r="BJU1" s="368"/>
      <c r="BJV1" s="368"/>
      <c r="BJW1" s="368"/>
      <c r="BJX1" s="368"/>
      <c r="BJY1" s="368"/>
      <c r="BJZ1" s="368"/>
      <c r="BKA1" s="368"/>
      <c r="BKB1" s="368"/>
      <c r="BKC1" s="368"/>
      <c r="BKD1" s="368"/>
      <c r="BKE1" s="368"/>
      <c r="BKF1" s="368"/>
      <c r="BKG1" s="368"/>
      <c r="BKH1" s="368"/>
      <c r="BKI1" s="368"/>
      <c r="BKJ1" s="368"/>
      <c r="BKK1" s="368"/>
      <c r="BKL1" s="368"/>
      <c r="BKM1" s="368"/>
      <c r="BKN1" s="368"/>
      <c r="BKO1" s="368"/>
      <c r="BKP1" s="368"/>
      <c r="BKQ1" s="368"/>
      <c r="BKR1" s="368"/>
      <c r="BKS1" s="368"/>
      <c r="BKT1" s="368"/>
      <c r="BKU1" s="368"/>
      <c r="BKV1" s="368"/>
      <c r="BKW1" s="368"/>
      <c r="BKX1" s="368"/>
      <c r="BKY1" s="368"/>
      <c r="BKZ1" s="368"/>
      <c r="BLA1" s="368"/>
      <c r="BLB1" s="368"/>
      <c r="BLC1" s="368"/>
      <c r="BLD1" s="368"/>
      <c r="BLE1" s="368"/>
      <c r="BLF1" s="368"/>
      <c r="BLG1" s="368"/>
      <c r="BLH1" s="368"/>
      <c r="BLI1" s="368"/>
      <c r="BLJ1" s="368"/>
      <c r="BLK1" s="368"/>
      <c r="BLL1" s="368"/>
      <c r="BLM1" s="368"/>
      <c r="BLN1" s="368"/>
      <c r="BLO1" s="368"/>
      <c r="BLP1" s="368"/>
      <c r="BLQ1" s="368"/>
      <c r="BLR1" s="368"/>
      <c r="BLS1" s="368"/>
      <c r="BLT1" s="368"/>
      <c r="BLU1" s="368"/>
      <c r="BLV1" s="368"/>
      <c r="BLW1" s="368"/>
      <c r="BLX1" s="368"/>
      <c r="BLY1" s="368"/>
      <c r="BLZ1" s="368"/>
      <c r="BMA1" s="368"/>
      <c r="BMB1" s="368"/>
      <c r="BMC1" s="368"/>
      <c r="BMD1" s="368"/>
      <c r="BME1" s="368"/>
      <c r="BMF1" s="368"/>
      <c r="BMG1" s="368"/>
      <c r="BMH1" s="368"/>
      <c r="BMI1" s="368"/>
      <c r="BMJ1" s="368"/>
      <c r="BMK1" s="368"/>
      <c r="BML1" s="368"/>
      <c r="BMM1" s="368"/>
      <c r="BMN1" s="368"/>
      <c r="BMO1" s="368"/>
      <c r="BMP1" s="368"/>
      <c r="BMQ1" s="368"/>
      <c r="BMR1" s="368"/>
      <c r="BMS1" s="368"/>
      <c r="BMT1" s="368"/>
      <c r="BMU1" s="368"/>
      <c r="BMV1" s="368"/>
      <c r="BMW1" s="368"/>
      <c r="BMX1" s="368"/>
      <c r="BMY1" s="368"/>
      <c r="BMZ1" s="368"/>
      <c r="BNA1" s="368"/>
      <c r="BNB1" s="368"/>
      <c r="BNC1" s="368"/>
      <c r="BND1" s="368"/>
      <c r="BNE1" s="368"/>
      <c r="BNF1" s="368"/>
      <c r="BNG1" s="368"/>
      <c r="BNH1" s="368"/>
      <c r="BNI1" s="368"/>
      <c r="BNJ1" s="368"/>
      <c r="BNK1" s="368"/>
      <c r="BNL1" s="368"/>
      <c r="BNM1" s="368"/>
      <c r="BNN1" s="368"/>
      <c r="BNO1" s="368"/>
      <c r="BNP1" s="368"/>
      <c r="BNQ1" s="368"/>
      <c r="BNR1" s="368"/>
      <c r="BNS1" s="368"/>
      <c r="BNT1" s="368"/>
      <c r="BNU1" s="368"/>
      <c r="BNV1" s="368"/>
      <c r="BNW1" s="368"/>
      <c r="BNX1" s="368"/>
      <c r="BNY1" s="368"/>
      <c r="BNZ1" s="368"/>
      <c r="BOA1" s="368"/>
      <c r="BOB1" s="368"/>
      <c r="BOC1" s="368"/>
      <c r="BOD1" s="368"/>
      <c r="BOE1" s="368"/>
      <c r="BOF1" s="368"/>
      <c r="BOG1" s="368"/>
      <c r="BOH1" s="368"/>
      <c r="BOI1" s="368"/>
      <c r="BOJ1" s="368"/>
      <c r="BOK1" s="368"/>
      <c r="BOL1" s="368"/>
      <c r="BOM1" s="368"/>
      <c r="BON1" s="368"/>
      <c r="BOO1" s="368"/>
      <c r="BOP1" s="368"/>
      <c r="BOQ1" s="368"/>
      <c r="BOR1" s="368"/>
      <c r="BOS1" s="368"/>
      <c r="BOT1" s="368"/>
      <c r="BOU1" s="368"/>
      <c r="BOV1" s="368"/>
      <c r="BOW1" s="368"/>
      <c r="BOX1" s="368"/>
      <c r="BOY1" s="368"/>
      <c r="BOZ1" s="368"/>
      <c r="BPA1" s="368"/>
      <c r="BPB1" s="368"/>
      <c r="BPC1" s="368"/>
      <c r="BPD1" s="368"/>
      <c r="BPE1" s="368"/>
      <c r="BPF1" s="368"/>
      <c r="BPG1" s="368"/>
      <c r="BPH1" s="368"/>
      <c r="BPI1" s="368"/>
      <c r="BPJ1" s="368"/>
      <c r="BPK1" s="368"/>
      <c r="BPL1" s="368"/>
      <c r="BPM1" s="368"/>
      <c r="BPN1" s="368"/>
      <c r="BPO1" s="368"/>
      <c r="BPP1" s="368"/>
      <c r="BPQ1" s="368"/>
      <c r="BPR1" s="368"/>
      <c r="BPS1" s="368"/>
      <c r="BPT1" s="368"/>
      <c r="BPU1" s="368"/>
      <c r="BPV1" s="368"/>
      <c r="BPW1" s="368"/>
      <c r="BPX1" s="368"/>
      <c r="BPY1" s="368"/>
      <c r="BPZ1" s="368"/>
      <c r="BQA1" s="368"/>
      <c r="BQB1" s="368"/>
      <c r="BQC1" s="368"/>
      <c r="BQD1" s="368"/>
      <c r="BQE1" s="368"/>
      <c r="BQF1" s="368"/>
      <c r="BQG1" s="368"/>
      <c r="BQH1" s="368"/>
      <c r="BQI1" s="368"/>
      <c r="BQJ1" s="368"/>
      <c r="BQK1" s="368"/>
      <c r="BQL1" s="368"/>
      <c r="BQM1" s="368"/>
      <c r="BQN1" s="368"/>
      <c r="BQO1" s="368"/>
      <c r="BQP1" s="368"/>
      <c r="BQQ1" s="368"/>
      <c r="BQR1" s="368"/>
      <c r="BQS1" s="368"/>
      <c r="BQT1" s="368"/>
      <c r="BQU1" s="368"/>
      <c r="BQV1" s="368"/>
      <c r="BQW1" s="368"/>
      <c r="BQX1" s="368"/>
      <c r="BQY1" s="368"/>
      <c r="BQZ1" s="368"/>
      <c r="BRA1" s="368"/>
      <c r="BRB1" s="368"/>
      <c r="BRC1" s="368"/>
      <c r="BRD1" s="368"/>
      <c r="BRE1" s="368"/>
      <c r="BRF1" s="368"/>
      <c r="BRG1" s="368"/>
      <c r="BRH1" s="368"/>
      <c r="BRI1" s="368"/>
      <c r="BRJ1" s="368"/>
      <c r="BRK1" s="368"/>
      <c r="BRL1" s="368"/>
      <c r="BRM1" s="368"/>
      <c r="BRN1" s="368"/>
      <c r="BRO1" s="368"/>
      <c r="BRP1" s="368"/>
      <c r="BRQ1" s="368"/>
      <c r="BRR1" s="368"/>
      <c r="BRS1" s="368"/>
      <c r="BRT1" s="368"/>
      <c r="BRU1" s="368"/>
      <c r="BRV1" s="368"/>
      <c r="BRW1" s="368"/>
      <c r="BRX1" s="368"/>
      <c r="BRY1" s="368"/>
      <c r="BRZ1" s="368"/>
      <c r="BSA1" s="368"/>
      <c r="BSB1" s="368"/>
      <c r="BSC1" s="368"/>
      <c r="BSD1" s="368"/>
      <c r="BSE1" s="368"/>
      <c r="BSF1" s="368"/>
      <c r="BSG1" s="368"/>
      <c r="BSH1" s="368"/>
      <c r="BSI1" s="368"/>
      <c r="BSJ1" s="368"/>
      <c r="BSK1" s="368"/>
      <c r="BSL1" s="368"/>
      <c r="BSM1" s="368"/>
      <c r="BSN1" s="368"/>
      <c r="BSO1" s="368"/>
      <c r="BSP1" s="368"/>
      <c r="BSQ1" s="368"/>
      <c r="BSR1" s="368"/>
      <c r="BSS1" s="368"/>
      <c r="BST1" s="368"/>
      <c r="BSU1" s="368"/>
      <c r="BSV1" s="368"/>
      <c r="BSW1" s="368"/>
      <c r="BSX1" s="368"/>
      <c r="BSY1" s="368"/>
      <c r="BSZ1" s="368"/>
      <c r="BTA1" s="368"/>
      <c r="BTB1" s="368"/>
      <c r="BTC1" s="368"/>
      <c r="BTD1" s="368"/>
      <c r="BTE1" s="368"/>
      <c r="BTF1" s="368"/>
      <c r="BTG1" s="368"/>
      <c r="BTH1" s="368"/>
      <c r="BTI1" s="368"/>
      <c r="BTJ1" s="368"/>
      <c r="BTK1" s="368"/>
      <c r="BTL1" s="368"/>
      <c r="BTM1" s="368"/>
      <c r="BTN1" s="368"/>
      <c r="BTO1" s="368"/>
      <c r="BTP1" s="368"/>
      <c r="BTQ1" s="368"/>
      <c r="BTR1" s="368"/>
      <c r="BTS1" s="368"/>
      <c r="BTT1" s="368"/>
      <c r="BTU1" s="368"/>
      <c r="BTV1" s="368"/>
      <c r="BTW1" s="368"/>
      <c r="BTX1" s="368"/>
      <c r="BTY1" s="368"/>
      <c r="BTZ1" s="368"/>
      <c r="BUA1" s="368"/>
      <c r="BUB1" s="368"/>
      <c r="BUC1" s="368"/>
      <c r="BUD1" s="368"/>
      <c r="BUE1" s="368"/>
      <c r="BUF1" s="368"/>
      <c r="BUG1" s="368"/>
      <c r="BUH1" s="368"/>
      <c r="BUI1" s="368"/>
      <c r="BUJ1" s="368"/>
      <c r="BUK1" s="368"/>
      <c r="BUL1" s="368"/>
      <c r="BUM1" s="368"/>
      <c r="BUN1" s="368"/>
      <c r="BUO1" s="368"/>
      <c r="BUP1" s="368"/>
      <c r="BUQ1" s="368"/>
      <c r="BUR1" s="368"/>
      <c r="BUS1" s="368"/>
      <c r="BUT1" s="368"/>
      <c r="BUU1" s="368"/>
      <c r="BUV1" s="368"/>
      <c r="BUW1" s="368"/>
      <c r="BUX1" s="368"/>
      <c r="BUY1" s="368"/>
      <c r="BUZ1" s="368"/>
      <c r="BVA1" s="368"/>
      <c r="BVB1" s="368"/>
      <c r="BVC1" s="368"/>
      <c r="BVD1" s="368"/>
      <c r="BVE1" s="368"/>
      <c r="BVF1" s="368"/>
      <c r="BVG1" s="368"/>
      <c r="BVH1" s="368"/>
      <c r="BVI1" s="368"/>
      <c r="BVJ1" s="368"/>
      <c r="BVK1" s="368"/>
      <c r="BVL1" s="368"/>
      <c r="BVM1" s="368"/>
      <c r="BVN1" s="368"/>
      <c r="BVO1" s="368"/>
      <c r="BVP1" s="368"/>
      <c r="BVQ1" s="368"/>
      <c r="BVR1" s="368"/>
      <c r="BVS1" s="368"/>
      <c r="BVT1" s="368"/>
      <c r="BVU1" s="368"/>
      <c r="BVV1" s="368"/>
      <c r="BVW1" s="368"/>
      <c r="BVX1" s="368"/>
      <c r="BVY1" s="368"/>
      <c r="BVZ1" s="368"/>
      <c r="BWA1" s="368"/>
      <c r="BWB1" s="368"/>
      <c r="BWC1" s="368"/>
      <c r="BWD1" s="368"/>
      <c r="BWE1" s="368"/>
      <c r="BWF1" s="368"/>
      <c r="BWG1" s="368"/>
      <c r="BWH1" s="368"/>
      <c r="BWI1" s="368"/>
      <c r="BWJ1" s="368"/>
      <c r="BWK1" s="368"/>
      <c r="BWL1" s="368"/>
      <c r="BWM1" s="368"/>
      <c r="BWN1" s="368"/>
      <c r="BWO1" s="368"/>
      <c r="BWP1" s="368"/>
      <c r="BWQ1" s="368"/>
      <c r="BWR1" s="368"/>
      <c r="BWS1" s="368"/>
      <c r="BWT1" s="368"/>
      <c r="BWU1" s="368"/>
      <c r="BWV1" s="368"/>
      <c r="BWW1" s="368"/>
      <c r="BWX1" s="368"/>
      <c r="BWY1" s="368"/>
      <c r="BWZ1" s="368"/>
      <c r="BXA1" s="368"/>
      <c r="BXB1" s="368"/>
      <c r="BXC1" s="368"/>
      <c r="BXD1" s="368"/>
      <c r="BXE1" s="368"/>
      <c r="BXF1" s="368"/>
      <c r="BXG1" s="368"/>
      <c r="BXH1" s="368"/>
      <c r="BXI1" s="368"/>
      <c r="BXJ1" s="368"/>
      <c r="BXK1" s="368"/>
      <c r="BXL1" s="368"/>
      <c r="BXM1" s="368"/>
      <c r="BXN1" s="368"/>
      <c r="BXO1" s="368"/>
      <c r="BXP1" s="368"/>
      <c r="BXQ1" s="368"/>
      <c r="BXR1" s="368"/>
      <c r="BXS1" s="368"/>
      <c r="BXT1" s="368"/>
      <c r="BXU1" s="368"/>
      <c r="BXV1" s="368"/>
      <c r="BXW1" s="368"/>
      <c r="BXX1" s="368"/>
      <c r="BXY1" s="368"/>
      <c r="BXZ1" s="368"/>
      <c r="BYA1" s="368"/>
      <c r="BYB1" s="368"/>
      <c r="BYC1" s="368"/>
      <c r="BYD1" s="368"/>
      <c r="BYE1" s="368"/>
      <c r="BYF1" s="368"/>
      <c r="BYG1" s="368"/>
      <c r="BYH1" s="368"/>
      <c r="BYI1" s="368"/>
      <c r="BYJ1" s="368"/>
      <c r="BYK1" s="368"/>
      <c r="BYL1" s="368"/>
      <c r="BYM1" s="368"/>
      <c r="BYN1" s="368"/>
      <c r="BYO1" s="368"/>
      <c r="BYP1" s="368"/>
      <c r="BYQ1" s="368"/>
      <c r="BYR1" s="368"/>
      <c r="BYS1" s="368"/>
      <c r="BYT1" s="368"/>
      <c r="BYU1" s="368"/>
      <c r="BYV1" s="368"/>
      <c r="BYW1" s="368"/>
      <c r="BYX1" s="368"/>
      <c r="BYY1" s="368"/>
      <c r="BYZ1" s="368"/>
      <c r="BZA1" s="368"/>
      <c r="BZB1" s="368"/>
      <c r="BZC1" s="368"/>
      <c r="BZD1" s="368"/>
      <c r="BZE1" s="368"/>
      <c r="BZF1" s="368"/>
      <c r="BZG1" s="368"/>
      <c r="BZH1" s="368"/>
      <c r="BZI1" s="368"/>
      <c r="BZJ1" s="368"/>
      <c r="BZK1" s="368"/>
      <c r="BZL1" s="368"/>
      <c r="BZM1" s="368"/>
      <c r="BZN1" s="368"/>
      <c r="BZO1" s="368"/>
      <c r="BZP1" s="368"/>
      <c r="BZQ1" s="368"/>
      <c r="BZR1" s="368"/>
      <c r="BZS1" s="368"/>
      <c r="BZT1" s="368"/>
      <c r="BZU1" s="368"/>
      <c r="BZV1" s="368"/>
      <c r="BZW1" s="368"/>
      <c r="BZX1" s="368"/>
      <c r="BZY1" s="368"/>
      <c r="BZZ1" s="368"/>
      <c r="CAA1" s="368"/>
      <c r="CAB1" s="368"/>
      <c r="CAC1" s="368"/>
      <c r="CAD1" s="368"/>
      <c r="CAE1" s="368"/>
      <c r="CAF1" s="368"/>
      <c r="CAG1" s="368"/>
      <c r="CAH1" s="368"/>
      <c r="CAI1" s="368"/>
      <c r="CAJ1" s="368"/>
      <c r="CAK1" s="368"/>
      <c r="CAL1" s="368"/>
      <c r="CAM1" s="368"/>
      <c r="CAN1" s="368"/>
      <c r="CAO1" s="368"/>
      <c r="CAP1" s="368"/>
      <c r="CAQ1" s="368"/>
      <c r="CAR1" s="368"/>
      <c r="CAS1" s="368"/>
      <c r="CAT1" s="368"/>
      <c r="CAU1" s="368"/>
      <c r="CAV1" s="368"/>
      <c r="CAW1" s="368"/>
      <c r="CAX1" s="368"/>
      <c r="CAY1" s="368"/>
      <c r="CAZ1" s="368"/>
      <c r="CBA1" s="368"/>
      <c r="CBB1" s="368"/>
      <c r="CBC1" s="368"/>
      <c r="CBD1" s="368"/>
      <c r="CBE1" s="368"/>
      <c r="CBF1" s="368"/>
      <c r="CBG1" s="368"/>
      <c r="CBH1" s="368"/>
      <c r="CBI1" s="368"/>
      <c r="CBJ1" s="368"/>
      <c r="CBK1" s="368"/>
      <c r="CBL1" s="368"/>
      <c r="CBM1" s="368"/>
      <c r="CBN1" s="368"/>
      <c r="CBO1" s="368"/>
      <c r="CBP1" s="368"/>
      <c r="CBQ1" s="368"/>
      <c r="CBR1" s="368"/>
      <c r="CBS1" s="368"/>
      <c r="CBT1" s="368"/>
      <c r="CBU1" s="368"/>
      <c r="CBV1" s="368"/>
      <c r="CBW1" s="368"/>
      <c r="CBX1" s="368"/>
      <c r="CBY1" s="368"/>
      <c r="CBZ1" s="368"/>
      <c r="CCA1" s="368"/>
      <c r="CCB1" s="368"/>
      <c r="CCC1" s="368"/>
      <c r="CCD1" s="368"/>
      <c r="CCE1" s="368"/>
      <c r="CCF1" s="368"/>
      <c r="CCG1" s="368"/>
      <c r="CCH1" s="368"/>
      <c r="CCI1" s="368"/>
      <c r="CCJ1" s="368"/>
      <c r="CCK1" s="368"/>
      <c r="CCL1" s="368"/>
      <c r="CCM1" s="368"/>
      <c r="CCN1" s="368"/>
      <c r="CCO1" s="368"/>
      <c r="CCP1" s="368"/>
      <c r="CCQ1" s="368"/>
      <c r="CCR1" s="368"/>
      <c r="CCS1" s="368"/>
      <c r="CCT1" s="368"/>
      <c r="CCU1" s="368"/>
      <c r="CCV1" s="368"/>
      <c r="CCW1" s="368"/>
      <c r="CCX1" s="368"/>
      <c r="CCY1" s="368"/>
      <c r="CCZ1" s="368"/>
      <c r="CDA1" s="368"/>
      <c r="CDB1" s="368"/>
      <c r="CDC1" s="368"/>
      <c r="CDD1" s="368"/>
      <c r="CDE1" s="368"/>
      <c r="CDF1" s="368"/>
      <c r="CDG1" s="368"/>
      <c r="CDH1" s="368"/>
      <c r="CDI1" s="368"/>
      <c r="CDJ1" s="368"/>
      <c r="CDK1" s="368"/>
      <c r="CDL1" s="368"/>
      <c r="CDM1" s="368"/>
      <c r="CDN1" s="368"/>
      <c r="CDO1" s="368"/>
      <c r="CDP1" s="368"/>
      <c r="CDQ1" s="368"/>
      <c r="CDR1" s="368"/>
      <c r="CDS1" s="368"/>
      <c r="CDT1" s="368"/>
      <c r="CDU1" s="368"/>
      <c r="CDV1" s="368"/>
      <c r="CDW1" s="368"/>
      <c r="CDX1" s="368"/>
      <c r="CDY1" s="368"/>
      <c r="CDZ1" s="368"/>
      <c r="CEA1" s="368"/>
      <c r="CEB1" s="368"/>
      <c r="CEC1" s="368"/>
      <c r="CED1" s="368"/>
      <c r="CEE1" s="368"/>
      <c r="CEF1" s="368"/>
      <c r="CEG1" s="368"/>
      <c r="CEH1" s="368"/>
      <c r="CEI1" s="368"/>
      <c r="CEJ1" s="368"/>
      <c r="CEK1" s="368"/>
      <c r="CEL1" s="368"/>
      <c r="CEM1" s="368"/>
      <c r="CEN1" s="368"/>
      <c r="CEO1" s="368"/>
      <c r="CEP1" s="368"/>
      <c r="CEQ1" s="368"/>
      <c r="CER1" s="368"/>
      <c r="CES1" s="368"/>
      <c r="CET1" s="368"/>
      <c r="CEU1" s="368"/>
      <c r="CEV1" s="368"/>
      <c r="CEW1" s="368"/>
      <c r="CEX1" s="368"/>
      <c r="CEY1" s="368"/>
      <c r="CEZ1" s="368"/>
      <c r="CFA1" s="368"/>
      <c r="CFB1" s="368"/>
      <c r="CFC1" s="368"/>
      <c r="CFD1" s="368"/>
      <c r="CFE1" s="368"/>
      <c r="CFF1" s="368"/>
      <c r="CFG1" s="368"/>
      <c r="CFH1" s="368"/>
      <c r="CFI1" s="368"/>
      <c r="CFJ1" s="368"/>
      <c r="CFK1" s="368"/>
      <c r="CFL1" s="368"/>
      <c r="CFM1" s="368"/>
      <c r="CFN1" s="368"/>
      <c r="CFO1" s="368"/>
      <c r="CFP1" s="368"/>
      <c r="CFQ1" s="368"/>
      <c r="CFR1" s="368"/>
      <c r="CFS1" s="368"/>
      <c r="CFT1" s="368"/>
      <c r="CFU1" s="368"/>
      <c r="CFV1" s="368"/>
      <c r="CFW1" s="368"/>
      <c r="CFX1" s="368"/>
      <c r="CFY1" s="368"/>
      <c r="CFZ1" s="368"/>
      <c r="CGA1" s="368"/>
      <c r="CGB1" s="368"/>
      <c r="CGC1" s="368"/>
      <c r="CGD1" s="368"/>
      <c r="CGE1" s="368"/>
      <c r="CGF1" s="368"/>
      <c r="CGG1" s="368"/>
      <c r="CGH1" s="368"/>
      <c r="CGI1" s="368"/>
      <c r="CGJ1" s="368"/>
      <c r="CGK1" s="368"/>
      <c r="CGL1" s="368"/>
      <c r="CGM1" s="368"/>
      <c r="CGN1" s="368"/>
      <c r="CGO1" s="368"/>
      <c r="CGP1" s="368"/>
      <c r="CGQ1" s="368"/>
      <c r="CGR1" s="368"/>
      <c r="CGS1" s="368"/>
      <c r="CGT1" s="368"/>
      <c r="CGU1" s="368"/>
      <c r="CGV1" s="368"/>
      <c r="CGW1" s="368"/>
      <c r="CGX1" s="368"/>
      <c r="CGY1" s="368"/>
      <c r="CGZ1" s="368"/>
      <c r="CHA1" s="368"/>
      <c r="CHB1" s="368"/>
      <c r="CHC1" s="368"/>
      <c r="CHD1" s="368"/>
      <c r="CHE1" s="368"/>
      <c r="CHF1" s="368"/>
      <c r="CHG1" s="368"/>
      <c r="CHH1" s="368"/>
      <c r="CHI1" s="368"/>
      <c r="CHJ1" s="368"/>
      <c r="CHK1" s="368"/>
      <c r="CHL1" s="368"/>
      <c r="CHM1" s="368"/>
      <c r="CHN1" s="368"/>
      <c r="CHO1" s="368"/>
      <c r="CHP1" s="368"/>
      <c r="CHQ1" s="368"/>
      <c r="CHR1" s="368"/>
      <c r="CHS1" s="368"/>
      <c r="CHT1" s="368"/>
      <c r="CHU1" s="368"/>
      <c r="CHV1" s="368"/>
      <c r="CHW1" s="368"/>
      <c r="CHX1" s="368"/>
      <c r="CHY1" s="368"/>
      <c r="CHZ1" s="368"/>
      <c r="CIA1" s="368"/>
      <c r="CIB1" s="368"/>
      <c r="CIC1" s="368"/>
      <c r="CID1" s="368"/>
      <c r="CIE1" s="368"/>
      <c r="CIF1" s="368"/>
      <c r="CIG1" s="368"/>
      <c r="CIH1" s="368"/>
      <c r="CII1" s="368"/>
      <c r="CIJ1" s="368"/>
      <c r="CIK1" s="368"/>
      <c r="CIL1" s="368"/>
      <c r="CIM1" s="368"/>
      <c r="CIN1" s="368"/>
      <c r="CIO1" s="368"/>
      <c r="CIP1" s="368"/>
      <c r="CIQ1" s="368"/>
      <c r="CIR1" s="368"/>
      <c r="CIS1" s="368"/>
      <c r="CIT1" s="368"/>
      <c r="CIU1" s="368"/>
      <c r="CIV1" s="368"/>
      <c r="CIW1" s="368"/>
      <c r="CIX1" s="368"/>
      <c r="CIY1" s="368"/>
      <c r="CIZ1" s="368"/>
      <c r="CJA1" s="368"/>
      <c r="CJB1" s="368"/>
      <c r="CJC1" s="368"/>
      <c r="CJD1" s="368"/>
      <c r="CJE1" s="368"/>
      <c r="CJF1" s="368"/>
      <c r="CJG1" s="368"/>
      <c r="CJH1" s="368"/>
      <c r="CJI1" s="368"/>
      <c r="CJJ1" s="368"/>
      <c r="CJK1" s="368"/>
      <c r="CJL1" s="368"/>
      <c r="CJM1" s="368"/>
      <c r="CJN1" s="368"/>
      <c r="CJO1" s="368"/>
      <c r="CJP1" s="368"/>
      <c r="CJQ1" s="368"/>
      <c r="CJR1" s="368"/>
      <c r="CJS1" s="368"/>
      <c r="CJT1" s="368"/>
      <c r="CJU1" s="368"/>
      <c r="CJV1" s="368"/>
      <c r="CJW1" s="368"/>
      <c r="CJX1" s="368"/>
      <c r="CJY1" s="368"/>
      <c r="CJZ1" s="368"/>
      <c r="CKA1" s="368"/>
      <c r="CKB1" s="368"/>
      <c r="CKC1" s="368"/>
      <c r="CKD1" s="368"/>
      <c r="CKE1" s="368"/>
      <c r="CKF1" s="368"/>
      <c r="CKG1" s="368"/>
      <c r="CKH1" s="368"/>
      <c r="CKI1" s="368"/>
      <c r="CKJ1" s="368"/>
      <c r="CKK1" s="368"/>
      <c r="CKL1" s="368"/>
      <c r="CKM1" s="368"/>
      <c r="CKN1" s="368"/>
      <c r="CKO1" s="368"/>
      <c r="CKP1" s="368"/>
      <c r="CKQ1" s="368"/>
      <c r="CKR1" s="368"/>
      <c r="CKS1" s="368"/>
      <c r="CKT1" s="368"/>
      <c r="CKU1" s="368"/>
      <c r="CKV1" s="368"/>
      <c r="CKW1" s="368"/>
      <c r="CKX1" s="368"/>
      <c r="CKY1" s="368"/>
      <c r="CKZ1" s="368"/>
      <c r="CLA1" s="368"/>
      <c r="CLB1" s="368"/>
      <c r="CLC1" s="368"/>
      <c r="CLD1" s="368"/>
      <c r="CLE1" s="368"/>
      <c r="CLF1" s="368"/>
      <c r="CLG1" s="368"/>
      <c r="CLH1" s="368"/>
      <c r="CLI1" s="368"/>
      <c r="CLJ1" s="368"/>
      <c r="CLK1" s="368"/>
      <c r="CLL1" s="368"/>
      <c r="CLM1" s="368"/>
      <c r="CLN1" s="368"/>
      <c r="CLO1" s="368"/>
      <c r="CLP1" s="368"/>
      <c r="CLQ1" s="368"/>
      <c r="CLR1" s="368"/>
      <c r="CLS1" s="368"/>
      <c r="CLT1" s="368"/>
      <c r="CLU1" s="368"/>
      <c r="CLV1" s="368"/>
      <c r="CLW1" s="368"/>
      <c r="CLX1" s="368"/>
      <c r="CLY1" s="368"/>
      <c r="CLZ1" s="368"/>
      <c r="CMA1" s="368"/>
      <c r="CMB1" s="368"/>
      <c r="CMC1" s="368"/>
      <c r="CMD1" s="368"/>
      <c r="CME1" s="368"/>
      <c r="CMF1" s="368"/>
      <c r="CMG1" s="368"/>
      <c r="CMH1" s="368"/>
      <c r="CMI1" s="368"/>
      <c r="CMJ1" s="368"/>
      <c r="CMK1" s="368"/>
      <c r="CML1" s="368"/>
      <c r="CMM1" s="368"/>
      <c r="CMN1" s="368"/>
      <c r="CMO1" s="368"/>
      <c r="CMP1" s="368"/>
      <c r="CMQ1" s="368"/>
      <c r="CMR1" s="368"/>
      <c r="CMS1" s="368"/>
      <c r="CMT1" s="368"/>
      <c r="CMU1" s="368"/>
      <c r="CMV1" s="368"/>
      <c r="CMW1" s="368"/>
      <c r="CMX1" s="368"/>
      <c r="CMY1" s="368"/>
      <c r="CMZ1" s="368"/>
      <c r="CNA1" s="368"/>
      <c r="CNB1" s="368"/>
      <c r="CNC1" s="368"/>
      <c r="CND1" s="368"/>
      <c r="CNE1" s="368"/>
      <c r="CNF1" s="368"/>
      <c r="CNG1" s="368"/>
      <c r="CNH1" s="368"/>
      <c r="CNI1" s="368"/>
      <c r="CNJ1" s="368"/>
      <c r="CNK1" s="368"/>
      <c r="CNL1" s="368"/>
      <c r="CNM1" s="368"/>
      <c r="CNN1" s="368"/>
      <c r="CNO1" s="368"/>
      <c r="CNP1" s="368"/>
      <c r="CNQ1" s="368"/>
      <c r="CNR1" s="368"/>
      <c r="CNS1" s="368"/>
      <c r="CNT1" s="368"/>
      <c r="CNU1" s="368"/>
      <c r="CNV1" s="368"/>
      <c r="CNW1" s="368"/>
      <c r="CNX1" s="368"/>
      <c r="CNY1" s="368"/>
      <c r="CNZ1" s="368"/>
      <c r="COA1" s="368"/>
      <c r="COB1" s="368"/>
      <c r="COC1" s="368"/>
      <c r="COD1" s="368"/>
      <c r="COE1" s="368"/>
      <c r="COF1" s="368"/>
      <c r="COG1" s="368"/>
      <c r="COH1" s="368"/>
      <c r="COI1" s="368"/>
      <c r="COJ1" s="368"/>
      <c r="COK1" s="368"/>
      <c r="COL1" s="368"/>
      <c r="COM1" s="368"/>
      <c r="CON1" s="368"/>
      <c r="COO1" s="368"/>
      <c r="COP1" s="368"/>
      <c r="COQ1" s="368"/>
      <c r="COR1" s="368"/>
      <c r="COS1" s="368"/>
      <c r="COT1" s="368"/>
      <c r="COU1" s="368"/>
      <c r="COV1" s="368"/>
      <c r="COW1" s="368"/>
      <c r="COX1" s="368"/>
      <c r="COY1" s="368"/>
      <c r="COZ1" s="368"/>
      <c r="CPA1" s="368"/>
      <c r="CPB1" s="368"/>
      <c r="CPC1" s="368"/>
      <c r="CPD1" s="368"/>
      <c r="CPE1" s="368"/>
      <c r="CPF1" s="368"/>
      <c r="CPG1" s="368"/>
      <c r="CPH1" s="368"/>
      <c r="CPI1" s="368"/>
      <c r="CPJ1" s="368"/>
      <c r="CPK1" s="368"/>
      <c r="CPL1" s="368"/>
      <c r="CPM1" s="368"/>
      <c r="CPN1" s="368"/>
      <c r="CPO1" s="368"/>
      <c r="CPP1" s="368"/>
      <c r="CPQ1" s="368"/>
      <c r="CPR1" s="368"/>
      <c r="CPS1" s="368"/>
      <c r="CPT1" s="368"/>
      <c r="CPU1" s="368"/>
      <c r="CPV1" s="368"/>
      <c r="CPW1" s="368"/>
      <c r="CPX1" s="368"/>
      <c r="CPY1" s="368"/>
      <c r="CPZ1" s="368"/>
      <c r="CQA1" s="368"/>
      <c r="CQB1" s="368"/>
      <c r="CQC1" s="368"/>
      <c r="CQD1" s="368"/>
      <c r="CQE1" s="368"/>
      <c r="CQF1" s="368"/>
      <c r="CQG1" s="368"/>
      <c r="CQH1" s="368"/>
      <c r="CQI1" s="368"/>
      <c r="CQJ1" s="368"/>
      <c r="CQK1" s="368"/>
      <c r="CQL1" s="368"/>
      <c r="CQM1" s="368"/>
      <c r="CQN1" s="368"/>
      <c r="CQO1" s="368"/>
      <c r="CQP1" s="368"/>
      <c r="CQQ1" s="368"/>
      <c r="CQR1" s="368"/>
      <c r="CQS1" s="368"/>
      <c r="CQT1" s="368"/>
      <c r="CQU1" s="368"/>
      <c r="CQV1" s="368"/>
      <c r="CQW1" s="368"/>
      <c r="CQX1" s="368"/>
      <c r="CQY1" s="368"/>
      <c r="CQZ1" s="368"/>
      <c r="CRA1" s="368"/>
      <c r="CRB1" s="368"/>
      <c r="CRC1" s="368"/>
      <c r="CRD1" s="368"/>
      <c r="CRE1" s="368"/>
      <c r="CRF1" s="368"/>
      <c r="CRG1" s="368"/>
      <c r="CRH1" s="368"/>
      <c r="CRI1" s="368"/>
      <c r="CRJ1" s="368"/>
      <c r="CRK1" s="368"/>
      <c r="CRL1" s="368"/>
      <c r="CRM1" s="368"/>
      <c r="CRN1" s="368"/>
      <c r="CRO1" s="368"/>
      <c r="CRP1" s="368"/>
      <c r="CRQ1" s="368"/>
      <c r="CRR1" s="368"/>
      <c r="CRS1" s="368"/>
      <c r="CRT1" s="368"/>
      <c r="CRU1" s="368"/>
      <c r="CRV1" s="368"/>
      <c r="CRW1" s="368"/>
      <c r="CRX1" s="368"/>
      <c r="CRY1" s="368"/>
      <c r="CRZ1" s="368"/>
      <c r="CSA1" s="368"/>
      <c r="CSB1" s="368"/>
      <c r="CSC1" s="368"/>
      <c r="CSD1" s="368"/>
      <c r="CSE1" s="368"/>
      <c r="CSF1" s="368"/>
      <c r="CSG1" s="368"/>
      <c r="CSH1" s="368"/>
      <c r="CSI1" s="368"/>
      <c r="CSJ1" s="368"/>
      <c r="CSK1" s="368"/>
      <c r="CSL1" s="368"/>
      <c r="CSM1" s="368"/>
      <c r="CSN1" s="368"/>
      <c r="CSO1" s="368"/>
      <c r="CSP1" s="368"/>
      <c r="CSQ1" s="368"/>
      <c r="CSR1" s="368"/>
      <c r="CSS1" s="368"/>
      <c r="CST1" s="368"/>
      <c r="CSU1" s="368"/>
      <c r="CSV1" s="368"/>
      <c r="CSW1" s="368"/>
      <c r="CSX1" s="368"/>
      <c r="CSY1" s="368"/>
      <c r="CSZ1" s="368"/>
      <c r="CTA1" s="368"/>
      <c r="CTB1" s="368"/>
      <c r="CTC1" s="368"/>
      <c r="CTD1" s="368"/>
      <c r="CTE1" s="368"/>
      <c r="CTF1" s="368"/>
      <c r="CTG1" s="368"/>
      <c r="CTH1" s="368"/>
      <c r="CTI1" s="368"/>
      <c r="CTJ1" s="368"/>
      <c r="CTK1" s="368"/>
      <c r="CTL1" s="368"/>
      <c r="CTM1" s="368"/>
      <c r="CTN1" s="368"/>
      <c r="CTO1" s="368"/>
      <c r="CTP1" s="368"/>
      <c r="CTQ1" s="368"/>
      <c r="CTR1" s="368"/>
      <c r="CTS1" s="368"/>
      <c r="CTT1" s="368"/>
      <c r="CTU1" s="368"/>
      <c r="CTV1" s="368"/>
      <c r="CTW1" s="368"/>
      <c r="CTX1" s="368"/>
      <c r="CTY1" s="368"/>
      <c r="CTZ1" s="368"/>
      <c r="CUA1" s="368"/>
      <c r="CUB1" s="368"/>
      <c r="CUC1" s="368"/>
      <c r="CUD1" s="368"/>
      <c r="CUE1" s="368"/>
      <c r="CUF1" s="368"/>
      <c r="CUG1" s="368"/>
      <c r="CUH1" s="368"/>
      <c r="CUI1" s="368"/>
      <c r="CUJ1" s="368"/>
      <c r="CUK1" s="368"/>
      <c r="CUL1" s="368"/>
      <c r="CUM1" s="368"/>
      <c r="CUN1" s="368"/>
      <c r="CUO1" s="368"/>
      <c r="CUP1" s="368"/>
      <c r="CUQ1" s="368"/>
      <c r="CUR1" s="368"/>
      <c r="CUS1" s="368"/>
      <c r="CUT1" s="368"/>
      <c r="CUU1" s="368"/>
      <c r="CUV1" s="368"/>
      <c r="CUW1" s="368"/>
      <c r="CUX1" s="368"/>
      <c r="CUY1" s="368"/>
      <c r="CUZ1" s="368"/>
      <c r="CVA1" s="368"/>
      <c r="CVB1" s="368"/>
      <c r="CVC1" s="368"/>
      <c r="CVD1" s="368"/>
      <c r="CVE1" s="368"/>
      <c r="CVF1" s="368"/>
      <c r="CVG1" s="368"/>
      <c r="CVH1" s="368"/>
      <c r="CVI1" s="368"/>
      <c r="CVJ1" s="368"/>
      <c r="CVK1" s="368"/>
      <c r="CVL1" s="368"/>
      <c r="CVM1" s="368"/>
      <c r="CVN1" s="368"/>
      <c r="CVO1" s="368"/>
      <c r="CVP1" s="368"/>
      <c r="CVQ1" s="368"/>
      <c r="CVR1" s="368"/>
      <c r="CVS1" s="368"/>
      <c r="CVT1" s="368"/>
      <c r="CVU1" s="368"/>
      <c r="CVV1" s="368"/>
      <c r="CVW1" s="368"/>
      <c r="CVX1" s="368"/>
      <c r="CVY1" s="368"/>
      <c r="CVZ1" s="368"/>
      <c r="CWA1" s="368"/>
      <c r="CWB1" s="368"/>
      <c r="CWC1" s="368"/>
      <c r="CWD1" s="368"/>
      <c r="CWE1" s="368"/>
      <c r="CWF1" s="368"/>
      <c r="CWG1" s="368"/>
      <c r="CWH1" s="368"/>
      <c r="CWI1" s="368"/>
      <c r="CWJ1" s="368"/>
      <c r="CWK1" s="368"/>
      <c r="CWL1" s="368"/>
      <c r="CWM1" s="368"/>
      <c r="CWN1" s="368"/>
      <c r="CWO1" s="368"/>
      <c r="CWP1" s="368"/>
      <c r="CWQ1" s="368"/>
      <c r="CWR1" s="368"/>
      <c r="CWS1" s="368"/>
      <c r="CWT1" s="368"/>
      <c r="CWU1" s="368"/>
      <c r="CWV1" s="368"/>
      <c r="CWW1" s="368"/>
      <c r="CWX1" s="368"/>
      <c r="CWY1" s="368"/>
      <c r="CWZ1" s="368"/>
      <c r="CXA1" s="368"/>
      <c r="CXB1" s="368"/>
      <c r="CXC1" s="368"/>
      <c r="CXD1" s="368"/>
      <c r="CXE1" s="368"/>
      <c r="CXF1" s="368"/>
      <c r="CXG1" s="368"/>
      <c r="CXH1" s="368"/>
      <c r="CXI1" s="368"/>
      <c r="CXJ1" s="368"/>
      <c r="CXK1" s="368"/>
      <c r="CXL1" s="368"/>
      <c r="CXM1" s="368"/>
      <c r="CXN1" s="368"/>
      <c r="CXO1" s="368"/>
      <c r="CXP1" s="368"/>
      <c r="CXQ1" s="368"/>
      <c r="CXR1" s="368"/>
      <c r="CXS1" s="368"/>
      <c r="CXT1" s="368"/>
      <c r="CXU1" s="368"/>
      <c r="CXV1" s="368"/>
      <c r="CXW1" s="368"/>
      <c r="CXX1" s="368"/>
      <c r="CXY1" s="368"/>
      <c r="CXZ1" s="368"/>
      <c r="CYA1" s="368"/>
      <c r="CYB1" s="368"/>
      <c r="CYC1" s="368"/>
      <c r="CYD1" s="368"/>
      <c r="CYE1" s="368"/>
      <c r="CYF1" s="368"/>
      <c r="CYG1" s="368"/>
      <c r="CYH1" s="368"/>
      <c r="CYI1" s="368"/>
      <c r="CYJ1" s="368"/>
      <c r="CYK1" s="368"/>
      <c r="CYL1" s="368"/>
      <c r="CYM1" s="368"/>
      <c r="CYN1" s="368"/>
      <c r="CYO1" s="368"/>
      <c r="CYP1" s="368"/>
      <c r="CYQ1" s="368"/>
      <c r="CYR1" s="368"/>
      <c r="CYS1" s="368"/>
      <c r="CYT1" s="368"/>
      <c r="CYU1" s="368"/>
      <c r="CYV1" s="368"/>
      <c r="CYW1" s="368"/>
      <c r="CYX1" s="368"/>
      <c r="CYY1" s="368"/>
      <c r="CYZ1" s="368"/>
      <c r="CZA1" s="368"/>
      <c r="CZB1" s="368"/>
      <c r="CZC1" s="368"/>
      <c r="CZD1" s="368"/>
      <c r="CZE1" s="368"/>
      <c r="CZF1" s="368"/>
      <c r="CZG1" s="368"/>
      <c r="CZH1" s="368"/>
      <c r="CZI1" s="368"/>
      <c r="CZJ1" s="368"/>
      <c r="CZK1" s="368"/>
      <c r="CZL1" s="368"/>
      <c r="CZM1" s="368"/>
      <c r="CZN1" s="368"/>
      <c r="CZO1" s="368"/>
      <c r="CZP1" s="368"/>
      <c r="CZQ1" s="368"/>
      <c r="CZR1" s="368"/>
      <c r="CZS1" s="368"/>
      <c r="CZT1" s="368"/>
      <c r="CZU1" s="368"/>
      <c r="CZV1" s="368"/>
      <c r="CZW1" s="368"/>
      <c r="CZX1" s="368"/>
      <c r="CZY1" s="368"/>
      <c r="CZZ1" s="368"/>
      <c r="DAA1" s="368"/>
      <c r="DAB1" s="368"/>
      <c r="DAC1" s="368"/>
      <c r="DAD1" s="368"/>
      <c r="DAE1" s="368"/>
      <c r="DAF1" s="368"/>
      <c r="DAG1" s="368"/>
      <c r="DAH1" s="368"/>
      <c r="DAI1" s="368"/>
      <c r="DAJ1" s="368"/>
      <c r="DAK1" s="368"/>
      <c r="DAL1" s="368"/>
      <c r="DAM1" s="368"/>
      <c r="DAN1" s="368"/>
      <c r="DAO1" s="368"/>
      <c r="DAP1" s="368"/>
      <c r="DAQ1" s="368"/>
      <c r="DAR1" s="368"/>
      <c r="DAS1" s="368"/>
      <c r="DAT1" s="368"/>
      <c r="DAU1" s="368"/>
      <c r="DAV1" s="368"/>
      <c r="DAW1" s="368"/>
      <c r="DAX1" s="368"/>
      <c r="DAY1" s="368"/>
      <c r="DAZ1" s="368"/>
      <c r="DBA1" s="368"/>
      <c r="DBB1" s="368"/>
      <c r="DBC1" s="368"/>
      <c r="DBD1" s="368"/>
      <c r="DBE1" s="368"/>
      <c r="DBF1" s="368"/>
      <c r="DBG1" s="368"/>
      <c r="DBH1" s="368"/>
      <c r="DBI1" s="368"/>
      <c r="DBJ1" s="368"/>
      <c r="DBK1" s="368"/>
      <c r="DBL1" s="368"/>
      <c r="DBM1" s="368"/>
      <c r="DBN1" s="368"/>
      <c r="DBO1" s="368"/>
      <c r="DBP1" s="368"/>
      <c r="DBQ1" s="368"/>
      <c r="DBR1" s="368"/>
      <c r="DBS1" s="368"/>
      <c r="DBT1" s="368"/>
      <c r="DBU1" s="368"/>
      <c r="DBV1" s="368"/>
      <c r="DBW1" s="368"/>
      <c r="DBX1" s="368"/>
      <c r="DBY1" s="368"/>
      <c r="DBZ1" s="368"/>
      <c r="DCA1" s="368"/>
      <c r="DCB1" s="368"/>
      <c r="DCC1" s="368"/>
      <c r="DCD1" s="368"/>
      <c r="DCE1" s="368"/>
      <c r="DCF1" s="368"/>
      <c r="DCG1" s="368"/>
      <c r="DCH1" s="368"/>
      <c r="DCI1" s="368"/>
      <c r="DCJ1" s="368"/>
      <c r="DCK1" s="368"/>
      <c r="DCL1" s="368"/>
      <c r="DCM1" s="368"/>
      <c r="DCN1" s="368"/>
      <c r="DCO1" s="368"/>
      <c r="DCP1" s="368"/>
      <c r="DCQ1" s="368"/>
      <c r="DCR1" s="368"/>
      <c r="DCS1" s="368"/>
      <c r="DCT1" s="368"/>
      <c r="DCU1" s="368"/>
      <c r="DCV1" s="368"/>
      <c r="DCW1" s="368"/>
      <c r="DCX1" s="368"/>
      <c r="DCY1" s="368"/>
      <c r="DCZ1" s="368"/>
      <c r="DDA1" s="368"/>
      <c r="DDB1" s="368"/>
      <c r="DDC1" s="368"/>
      <c r="DDD1" s="368"/>
      <c r="DDE1" s="368"/>
      <c r="DDF1" s="368"/>
      <c r="DDG1" s="368"/>
      <c r="DDH1" s="368"/>
      <c r="DDI1" s="368"/>
      <c r="DDJ1" s="368"/>
      <c r="DDK1" s="368"/>
      <c r="DDL1" s="368"/>
      <c r="DDM1" s="368"/>
      <c r="DDN1" s="368"/>
      <c r="DDO1" s="368"/>
      <c r="DDP1" s="368"/>
      <c r="DDQ1" s="368"/>
      <c r="DDR1" s="368"/>
      <c r="DDS1" s="368"/>
      <c r="DDT1" s="368"/>
      <c r="DDU1" s="368"/>
      <c r="DDV1" s="368"/>
      <c r="DDW1" s="368"/>
      <c r="DDX1" s="368"/>
      <c r="DDY1" s="368"/>
      <c r="DDZ1" s="368"/>
      <c r="DEA1" s="368"/>
      <c r="DEB1" s="368"/>
      <c r="DEC1" s="368"/>
      <c r="DED1" s="368"/>
      <c r="DEE1" s="368"/>
      <c r="DEF1" s="368"/>
      <c r="DEG1" s="368"/>
      <c r="DEH1" s="368"/>
      <c r="DEI1" s="368"/>
      <c r="DEJ1" s="368"/>
      <c r="DEK1" s="368"/>
      <c r="DEL1" s="368"/>
      <c r="DEM1" s="368"/>
      <c r="DEN1" s="368"/>
      <c r="DEO1" s="368"/>
      <c r="DEP1" s="368"/>
      <c r="DEQ1" s="368"/>
      <c r="DER1" s="368"/>
      <c r="DES1" s="368"/>
      <c r="DET1" s="368"/>
      <c r="DEU1" s="368"/>
      <c r="DEV1" s="368"/>
      <c r="DEW1" s="368"/>
      <c r="DEX1" s="368"/>
      <c r="DEY1" s="368"/>
      <c r="DEZ1" s="368"/>
      <c r="DFA1" s="368"/>
      <c r="DFB1" s="368"/>
      <c r="DFC1" s="368"/>
      <c r="DFD1" s="368"/>
      <c r="DFE1" s="368"/>
      <c r="DFF1" s="368"/>
      <c r="DFG1" s="368"/>
      <c r="DFH1" s="368"/>
      <c r="DFI1" s="368"/>
      <c r="DFJ1" s="368"/>
      <c r="DFK1" s="368"/>
      <c r="DFL1" s="368"/>
      <c r="DFM1" s="368"/>
      <c r="DFN1" s="368"/>
      <c r="DFO1" s="368"/>
      <c r="DFP1" s="368"/>
      <c r="DFQ1" s="368"/>
      <c r="DFR1" s="368"/>
      <c r="DFS1" s="368"/>
      <c r="DFT1" s="368"/>
      <c r="DFU1" s="368"/>
      <c r="DFV1" s="368"/>
      <c r="DFW1" s="368"/>
      <c r="DFX1" s="368"/>
      <c r="DFY1" s="368"/>
      <c r="DFZ1" s="368"/>
      <c r="DGA1" s="368"/>
      <c r="DGB1" s="368"/>
      <c r="DGC1" s="368"/>
      <c r="DGD1" s="368"/>
      <c r="DGE1" s="368"/>
      <c r="DGF1" s="368"/>
      <c r="DGG1" s="368"/>
      <c r="DGH1" s="368"/>
      <c r="DGI1" s="368"/>
      <c r="DGJ1" s="368"/>
      <c r="DGK1" s="368"/>
      <c r="DGL1" s="368"/>
      <c r="DGM1" s="368"/>
      <c r="DGN1" s="368"/>
      <c r="DGO1" s="368"/>
      <c r="DGP1" s="368"/>
      <c r="DGQ1" s="368"/>
      <c r="DGR1" s="368"/>
      <c r="DGS1" s="368"/>
      <c r="DGT1" s="368"/>
      <c r="DGU1" s="368"/>
      <c r="DGV1" s="368"/>
      <c r="DGW1" s="368"/>
      <c r="DGX1" s="368"/>
      <c r="DGY1" s="368"/>
      <c r="DGZ1" s="368"/>
      <c r="DHA1" s="368"/>
      <c r="DHB1" s="368"/>
      <c r="DHC1" s="368"/>
      <c r="DHD1" s="368"/>
      <c r="DHE1" s="368"/>
      <c r="DHF1" s="368"/>
      <c r="DHG1" s="368"/>
      <c r="DHH1" s="368"/>
      <c r="DHI1" s="368"/>
      <c r="DHJ1" s="368"/>
      <c r="DHK1" s="368"/>
      <c r="DHL1" s="368"/>
      <c r="DHM1" s="368"/>
      <c r="DHN1" s="368"/>
      <c r="DHO1" s="368"/>
      <c r="DHP1" s="368"/>
      <c r="DHQ1" s="368"/>
      <c r="DHR1" s="368"/>
      <c r="DHS1" s="368"/>
      <c r="DHT1" s="368"/>
      <c r="DHU1" s="368"/>
      <c r="DHV1" s="368"/>
      <c r="DHW1" s="368"/>
      <c r="DHX1" s="368"/>
      <c r="DHY1" s="368"/>
      <c r="DHZ1" s="368"/>
      <c r="DIA1" s="368"/>
      <c r="DIB1" s="368"/>
      <c r="DIC1" s="368"/>
      <c r="DID1" s="368"/>
      <c r="DIE1" s="368"/>
      <c r="DIF1" s="368"/>
      <c r="DIG1" s="368"/>
      <c r="DIH1" s="368"/>
      <c r="DII1" s="368"/>
      <c r="DIJ1" s="368"/>
      <c r="DIK1" s="368"/>
      <c r="DIL1" s="368"/>
      <c r="DIM1" s="368"/>
      <c r="DIN1" s="368"/>
      <c r="DIO1" s="368"/>
      <c r="DIP1" s="368"/>
      <c r="DIQ1" s="368"/>
      <c r="DIR1" s="368"/>
      <c r="DIS1" s="368"/>
      <c r="DIT1" s="368"/>
      <c r="DIU1" s="368"/>
      <c r="DIV1" s="368"/>
      <c r="DIW1" s="368"/>
      <c r="DIX1" s="368"/>
      <c r="DIY1" s="368"/>
      <c r="DIZ1" s="368"/>
      <c r="DJA1" s="368"/>
      <c r="DJB1" s="368"/>
      <c r="DJC1" s="368"/>
      <c r="DJD1" s="368"/>
      <c r="DJE1" s="368"/>
      <c r="DJF1" s="368"/>
      <c r="DJG1" s="368"/>
      <c r="DJH1" s="368"/>
      <c r="DJI1" s="368"/>
      <c r="DJJ1" s="368"/>
      <c r="DJK1" s="368"/>
      <c r="DJL1" s="368"/>
      <c r="DJM1" s="368"/>
      <c r="DJN1" s="368"/>
      <c r="DJO1" s="368"/>
      <c r="DJP1" s="368"/>
      <c r="DJQ1" s="368"/>
      <c r="DJR1" s="368"/>
      <c r="DJS1" s="368"/>
      <c r="DJT1" s="368"/>
      <c r="DJU1" s="368"/>
      <c r="DJV1" s="368"/>
      <c r="DJW1" s="368"/>
      <c r="DJX1" s="368"/>
      <c r="DJY1" s="368"/>
      <c r="DJZ1" s="368"/>
      <c r="DKA1" s="368"/>
      <c r="DKB1" s="368"/>
      <c r="DKC1" s="368"/>
      <c r="DKD1" s="368"/>
      <c r="DKE1" s="368"/>
      <c r="DKF1" s="368"/>
      <c r="DKG1" s="368"/>
      <c r="DKH1" s="368"/>
      <c r="DKI1" s="368"/>
      <c r="DKJ1" s="368"/>
      <c r="DKK1" s="368"/>
      <c r="DKL1" s="368"/>
      <c r="DKM1" s="368"/>
      <c r="DKN1" s="368"/>
      <c r="DKO1" s="368"/>
      <c r="DKP1" s="368"/>
      <c r="DKQ1" s="368"/>
      <c r="DKR1" s="368"/>
      <c r="DKS1" s="368"/>
      <c r="DKT1" s="368"/>
      <c r="DKU1" s="368"/>
      <c r="DKV1" s="368"/>
      <c r="DKW1" s="368"/>
      <c r="DKX1" s="368"/>
      <c r="DKY1" s="368"/>
      <c r="DKZ1" s="368"/>
      <c r="DLA1" s="368"/>
      <c r="DLB1" s="368"/>
      <c r="DLC1" s="368"/>
      <c r="DLD1" s="368"/>
      <c r="DLE1" s="368"/>
      <c r="DLF1" s="368"/>
      <c r="DLG1" s="368"/>
      <c r="DLH1" s="368"/>
      <c r="DLI1" s="368"/>
      <c r="DLJ1" s="368"/>
      <c r="DLK1" s="368"/>
      <c r="DLL1" s="368"/>
      <c r="DLM1" s="368"/>
      <c r="DLN1" s="368"/>
      <c r="DLO1" s="368"/>
      <c r="DLP1" s="368"/>
      <c r="DLQ1" s="368"/>
      <c r="DLR1" s="368"/>
      <c r="DLS1" s="368"/>
      <c r="DLT1" s="368"/>
      <c r="DLU1" s="368"/>
      <c r="DLV1" s="368"/>
      <c r="DLW1" s="368"/>
      <c r="DLX1" s="368"/>
      <c r="DLY1" s="368"/>
      <c r="DLZ1" s="368"/>
      <c r="DMA1" s="368"/>
      <c r="DMB1" s="368"/>
      <c r="DMC1" s="368"/>
      <c r="DMD1" s="368"/>
      <c r="DME1" s="368"/>
      <c r="DMF1" s="368"/>
      <c r="DMG1" s="368"/>
      <c r="DMH1" s="368"/>
      <c r="DMI1" s="368"/>
      <c r="DMJ1" s="368"/>
      <c r="DMK1" s="368"/>
      <c r="DML1" s="368"/>
      <c r="DMM1" s="368"/>
      <c r="DMN1" s="368"/>
      <c r="DMO1" s="368"/>
      <c r="DMP1" s="368"/>
      <c r="DMQ1" s="368"/>
      <c r="DMR1" s="368"/>
      <c r="DMS1" s="368"/>
      <c r="DMT1" s="368"/>
      <c r="DMU1" s="368"/>
      <c r="DMV1" s="368"/>
      <c r="DMW1" s="368"/>
      <c r="DMX1" s="368"/>
      <c r="DMY1" s="368"/>
      <c r="DMZ1" s="368"/>
      <c r="DNA1" s="368"/>
      <c r="DNB1" s="368"/>
      <c r="DNC1" s="368"/>
      <c r="DND1" s="368"/>
      <c r="DNE1" s="368"/>
      <c r="DNF1" s="368"/>
      <c r="DNG1" s="368"/>
      <c r="DNH1" s="368"/>
      <c r="DNI1" s="368"/>
      <c r="DNJ1" s="368"/>
      <c r="DNK1" s="368"/>
      <c r="DNL1" s="368"/>
      <c r="DNM1" s="368"/>
      <c r="DNN1" s="368"/>
      <c r="DNO1" s="368"/>
      <c r="DNP1" s="368"/>
      <c r="DNQ1" s="368"/>
      <c r="DNR1" s="368"/>
      <c r="DNS1" s="368"/>
      <c r="DNT1" s="368"/>
      <c r="DNU1" s="368"/>
      <c r="DNV1" s="368"/>
      <c r="DNW1" s="368"/>
      <c r="DNX1" s="368"/>
      <c r="DNY1" s="368"/>
      <c r="DNZ1" s="368"/>
      <c r="DOA1" s="368"/>
      <c r="DOB1" s="368"/>
      <c r="DOC1" s="368"/>
      <c r="DOD1" s="368"/>
      <c r="DOE1" s="368"/>
      <c r="DOF1" s="368"/>
      <c r="DOG1" s="368"/>
      <c r="DOH1" s="368"/>
      <c r="DOI1" s="368"/>
      <c r="DOJ1" s="368"/>
      <c r="DOK1" s="368"/>
      <c r="DOL1" s="368"/>
      <c r="DOM1" s="368"/>
      <c r="DON1" s="368"/>
      <c r="DOO1" s="368"/>
      <c r="DOP1" s="368"/>
      <c r="DOQ1" s="368"/>
      <c r="DOR1" s="368"/>
      <c r="DOS1" s="368"/>
      <c r="DOT1" s="368"/>
      <c r="DOU1" s="368"/>
      <c r="DOV1" s="368"/>
      <c r="DOW1" s="368"/>
      <c r="DOX1" s="368"/>
      <c r="DOY1" s="368"/>
      <c r="DOZ1" s="368"/>
      <c r="DPA1" s="368"/>
      <c r="DPB1" s="368"/>
      <c r="DPC1" s="368"/>
      <c r="DPD1" s="368"/>
      <c r="DPE1" s="368"/>
      <c r="DPF1" s="368"/>
      <c r="DPG1" s="368"/>
      <c r="DPH1" s="368"/>
      <c r="DPI1" s="368"/>
      <c r="DPJ1" s="368"/>
      <c r="DPK1" s="368"/>
      <c r="DPL1" s="368"/>
      <c r="DPM1" s="368"/>
      <c r="DPN1" s="368"/>
      <c r="DPO1" s="368"/>
      <c r="DPP1" s="368"/>
      <c r="DPQ1" s="368"/>
      <c r="DPR1" s="368"/>
      <c r="DPS1" s="368"/>
      <c r="DPT1" s="368"/>
      <c r="DPU1" s="368"/>
      <c r="DPV1" s="368"/>
      <c r="DPW1" s="368"/>
      <c r="DPX1" s="368"/>
      <c r="DPY1" s="368"/>
      <c r="DPZ1" s="368"/>
      <c r="DQA1" s="368"/>
      <c r="DQB1" s="368"/>
      <c r="DQC1" s="368"/>
      <c r="DQD1" s="368"/>
      <c r="DQE1" s="368"/>
      <c r="DQF1" s="368"/>
      <c r="DQG1" s="368"/>
      <c r="DQH1" s="368"/>
      <c r="DQI1" s="368"/>
      <c r="DQJ1" s="368"/>
      <c r="DQK1" s="368"/>
      <c r="DQL1" s="368"/>
      <c r="DQM1" s="368"/>
      <c r="DQN1" s="368"/>
      <c r="DQO1" s="368"/>
      <c r="DQP1" s="368"/>
      <c r="DQQ1" s="368"/>
      <c r="DQR1" s="368"/>
      <c r="DQS1" s="368"/>
      <c r="DQT1" s="368"/>
      <c r="DQU1" s="368"/>
      <c r="DQV1" s="368"/>
      <c r="DQW1" s="368"/>
      <c r="DQX1" s="368"/>
      <c r="DQY1" s="368"/>
      <c r="DQZ1" s="368"/>
      <c r="DRA1" s="368"/>
      <c r="DRB1" s="368"/>
      <c r="DRC1" s="368"/>
      <c r="DRD1" s="368"/>
      <c r="DRE1" s="368"/>
      <c r="DRF1" s="368"/>
      <c r="DRG1" s="368"/>
      <c r="DRH1" s="368"/>
      <c r="DRI1" s="368"/>
      <c r="DRJ1" s="368"/>
      <c r="DRK1" s="368"/>
      <c r="DRL1" s="368"/>
      <c r="DRM1" s="368"/>
      <c r="DRN1" s="368"/>
      <c r="DRO1" s="368"/>
      <c r="DRP1" s="368"/>
      <c r="DRQ1" s="368"/>
      <c r="DRR1" s="368"/>
      <c r="DRS1" s="368"/>
      <c r="DRT1" s="368"/>
      <c r="DRU1" s="368"/>
      <c r="DRV1" s="368"/>
      <c r="DRW1" s="368"/>
      <c r="DRX1" s="368"/>
      <c r="DRY1" s="368"/>
      <c r="DRZ1" s="368"/>
      <c r="DSA1" s="368"/>
      <c r="DSB1" s="368"/>
      <c r="DSC1" s="368"/>
      <c r="DSD1" s="368"/>
      <c r="DSE1" s="368"/>
      <c r="DSF1" s="368"/>
      <c r="DSG1" s="368"/>
      <c r="DSH1" s="368"/>
      <c r="DSI1" s="368"/>
      <c r="DSJ1" s="368"/>
      <c r="DSK1" s="368"/>
      <c r="DSL1" s="368"/>
      <c r="DSM1" s="368"/>
      <c r="DSN1" s="368"/>
      <c r="DSO1" s="368"/>
      <c r="DSP1" s="368"/>
      <c r="DSQ1" s="368"/>
      <c r="DSR1" s="368"/>
      <c r="DSS1" s="368"/>
      <c r="DST1" s="368"/>
      <c r="DSU1" s="368"/>
      <c r="DSV1" s="368"/>
      <c r="DSW1" s="368"/>
      <c r="DSX1" s="368"/>
      <c r="DSY1" s="368"/>
      <c r="DSZ1" s="368"/>
      <c r="DTA1" s="368"/>
      <c r="DTB1" s="368"/>
      <c r="DTC1" s="368"/>
      <c r="DTD1" s="368"/>
      <c r="DTE1" s="368"/>
      <c r="DTF1" s="368"/>
      <c r="DTG1" s="368"/>
      <c r="DTH1" s="368"/>
      <c r="DTI1" s="368"/>
      <c r="DTJ1" s="368"/>
      <c r="DTK1" s="368"/>
      <c r="DTL1" s="368"/>
      <c r="DTM1" s="368"/>
      <c r="DTN1" s="368"/>
      <c r="DTO1" s="368"/>
      <c r="DTP1" s="368"/>
      <c r="DTQ1" s="368"/>
      <c r="DTR1" s="368"/>
      <c r="DTS1" s="368"/>
      <c r="DTT1" s="368"/>
      <c r="DTU1" s="368"/>
      <c r="DTV1" s="368"/>
      <c r="DTW1" s="368"/>
      <c r="DTX1" s="368"/>
      <c r="DTY1" s="368"/>
      <c r="DTZ1" s="368"/>
      <c r="DUA1" s="368"/>
      <c r="DUB1" s="368"/>
      <c r="DUC1" s="368"/>
      <c r="DUD1" s="368"/>
      <c r="DUE1" s="368"/>
      <c r="DUF1" s="368"/>
      <c r="DUG1" s="368"/>
      <c r="DUH1" s="368"/>
      <c r="DUI1" s="368"/>
      <c r="DUJ1" s="368"/>
      <c r="DUK1" s="368"/>
      <c r="DUL1" s="368"/>
      <c r="DUM1" s="368"/>
      <c r="DUN1" s="368"/>
      <c r="DUO1" s="368"/>
      <c r="DUP1" s="368"/>
      <c r="DUQ1" s="368"/>
      <c r="DUR1" s="368"/>
      <c r="DUS1" s="368"/>
      <c r="DUT1" s="368"/>
      <c r="DUU1" s="368"/>
      <c r="DUV1" s="368"/>
      <c r="DUW1" s="368"/>
      <c r="DUX1" s="368"/>
      <c r="DUY1" s="368"/>
      <c r="DUZ1" s="368"/>
      <c r="DVA1" s="368"/>
      <c r="DVB1" s="368"/>
      <c r="DVC1" s="368"/>
      <c r="DVD1" s="368"/>
      <c r="DVE1" s="368"/>
      <c r="DVF1" s="368"/>
      <c r="DVG1" s="368"/>
      <c r="DVH1" s="368"/>
      <c r="DVI1" s="368"/>
      <c r="DVJ1" s="368"/>
      <c r="DVK1" s="368"/>
      <c r="DVL1" s="368"/>
      <c r="DVM1" s="368"/>
      <c r="DVN1" s="368"/>
      <c r="DVO1" s="368"/>
      <c r="DVP1" s="368"/>
      <c r="DVQ1" s="368"/>
      <c r="DVR1" s="368"/>
      <c r="DVS1" s="368"/>
      <c r="DVT1" s="368"/>
      <c r="DVU1" s="368"/>
      <c r="DVV1" s="368"/>
      <c r="DVW1" s="368"/>
      <c r="DVX1" s="368"/>
      <c r="DVY1" s="368"/>
      <c r="DVZ1" s="368"/>
      <c r="DWA1" s="368"/>
      <c r="DWB1" s="368"/>
      <c r="DWC1" s="368"/>
      <c r="DWD1" s="368"/>
      <c r="DWE1" s="368"/>
      <c r="DWF1" s="368"/>
      <c r="DWG1" s="368"/>
      <c r="DWH1" s="368"/>
      <c r="DWI1" s="368"/>
      <c r="DWJ1" s="368"/>
      <c r="DWK1" s="368"/>
      <c r="DWL1" s="368"/>
      <c r="DWM1" s="368"/>
      <c r="DWN1" s="368"/>
      <c r="DWO1" s="368"/>
      <c r="DWP1" s="368"/>
      <c r="DWQ1" s="368"/>
      <c r="DWR1" s="368"/>
      <c r="DWS1" s="368"/>
      <c r="DWT1" s="368"/>
      <c r="DWU1" s="368"/>
      <c r="DWV1" s="368"/>
      <c r="DWW1" s="368"/>
      <c r="DWX1" s="368"/>
      <c r="DWY1" s="368"/>
      <c r="DWZ1" s="368"/>
      <c r="DXA1" s="368"/>
      <c r="DXB1" s="368"/>
      <c r="DXC1" s="368"/>
      <c r="DXD1" s="368"/>
      <c r="DXE1" s="368"/>
      <c r="DXF1" s="368"/>
      <c r="DXG1" s="368"/>
      <c r="DXH1" s="368"/>
      <c r="DXI1" s="368"/>
      <c r="DXJ1" s="368"/>
      <c r="DXK1" s="368"/>
      <c r="DXL1" s="368"/>
      <c r="DXM1" s="368"/>
      <c r="DXN1" s="368"/>
      <c r="DXO1" s="368"/>
      <c r="DXP1" s="368"/>
      <c r="DXQ1" s="368"/>
      <c r="DXR1" s="368"/>
      <c r="DXS1" s="368"/>
      <c r="DXT1" s="368"/>
      <c r="DXU1" s="368"/>
      <c r="DXV1" s="368"/>
      <c r="DXW1" s="368"/>
      <c r="DXX1" s="368"/>
      <c r="DXY1" s="368"/>
      <c r="DXZ1" s="368"/>
      <c r="DYA1" s="368"/>
      <c r="DYB1" s="368"/>
      <c r="DYC1" s="368"/>
      <c r="DYD1" s="368"/>
      <c r="DYE1" s="368"/>
      <c r="DYF1" s="368"/>
      <c r="DYG1" s="368"/>
      <c r="DYH1" s="368"/>
      <c r="DYI1" s="368"/>
      <c r="DYJ1" s="368"/>
      <c r="DYK1" s="368"/>
      <c r="DYL1" s="368"/>
      <c r="DYM1" s="368"/>
      <c r="DYN1" s="368"/>
      <c r="DYO1" s="368"/>
      <c r="DYP1" s="368"/>
      <c r="DYQ1" s="368"/>
      <c r="DYR1" s="368"/>
      <c r="DYS1" s="368"/>
      <c r="DYT1" s="368"/>
      <c r="DYU1" s="368"/>
      <c r="DYV1" s="368"/>
      <c r="DYW1" s="368"/>
      <c r="DYX1" s="368"/>
      <c r="DYY1" s="368"/>
      <c r="DYZ1" s="368"/>
      <c r="DZA1" s="368"/>
      <c r="DZB1" s="368"/>
      <c r="DZC1" s="368"/>
      <c r="DZD1" s="368"/>
      <c r="DZE1" s="368"/>
      <c r="DZF1" s="368"/>
      <c r="DZG1" s="368"/>
      <c r="DZH1" s="368"/>
      <c r="DZI1" s="368"/>
      <c r="DZJ1" s="368"/>
      <c r="DZK1" s="368"/>
      <c r="DZL1" s="368"/>
      <c r="DZM1" s="368"/>
      <c r="DZN1" s="368"/>
      <c r="DZO1" s="368"/>
      <c r="DZP1" s="368"/>
      <c r="DZQ1" s="368"/>
      <c r="DZR1" s="368"/>
      <c r="DZS1" s="368"/>
      <c r="DZT1" s="368"/>
      <c r="DZU1" s="368"/>
      <c r="DZV1" s="368"/>
      <c r="DZW1" s="368"/>
      <c r="DZX1" s="368"/>
      <c r="DZY1" s="368"/>
      <c r="DZZ1" s="368"/>
      <c r="EAA1" s="368"/>
      <c r="EAB1" s="368"/>
      <c r="EAC1" s="368"/>
      <c r="EAD1" s="368"/>
      <c r="EAE1" s="368"/>
      <c r="EAF1" s="368"/>
      <c r="EAG1" s="368"/>
      <c r="EAH1" s="368"/>
      <c r="EAI1" s="368"/>
      <c r="EAJ1" s="368"/>
      <c r="EAK1" s="368"/>
      <c r="EAL1" s="368"/>
      <c r="EAM1" s="368"/>
      <c r="EAN1" s="368"/>
      <c r="EAO1" s="368"/>
      <c r="EAP1" s="368"/>
      <c r="EAQ1" s="368"/>
      <c r="EAR1" s="368"/>
      <c r="EAS1" s="368"/>
      <c r="EAT1" s="368"/>
      <c r="EAU1" s="368"/>
      <c r="EAV1" s="368"/>
      <c r="EAW1" s="368"/>
      <c r="EAX1" s="368"/>
      <c r="EAY1" s="368"/>
      <c r="EAZ1" s="368"/>
      <c r="EBA1" s="368"/>
      <c r="EBB1" s="368"/>
      <c r="EBC1" s="368"/>
      <c r="EBD1" s="368"/>
      <c r="EBE1" s="368"/>
      <c r="EBF1" s="368"/>
      <c r="EBG1" s="368"/>
      <c r="EBH1" s="368"/>
      <c r="EBI1" s="368"/>
      <c r="EBJ1" s="368"/>
      <c r="EBK1" s="368"/>
      <c r="EBL1" s="368"/>
      <c r="EBM1" s="368"/>
      <c r="EBN1" s="368"/>
      <c r="EBO1" s="368"/>
      <c r="EBP1" s="368"/>
      <c r="EBQ1" s="368"/>
      <c r="EBR1" s="368"/>
      <c r="EBS1" s="368"/>
      <c r="EBT1" s="368"/>
      <c r="EBU1" s="368"/>
      <c r="EBV1" s="368"/>
      <c r="EBW1" s="368"/>
      <c r="EBX1" s="368"/>
      <c r="EBY1" s="368"/>
      <c r="EBZ1" s="368"/>
      <c r="ECA1" s="368"/>
      <c r="ECB1" s="368"/>
      <c r="ECC1" s="368"/>
      <c r="ECD1" s="368"/>
      <c r="ECE1" s="368"/>
      <c r="ECF1" s="368"/>
      <c r="ECG1" s="368"/>
      <c r="ECH1" s="368"/>
      <c r="ECI1" s="368"/>
      <c r="ECJ1" s="368"/>
      <c r="ECK1" s="368"/>
      <c r="ECL1" s="368"/>
      <c r="ECM1" s="368"/>
      <c r="ECN1" s="368"/>
      <c r="ECO1" s="368"/>
      <c r="ECP1" s="368"/>
      <c r="ECQ1" s="368"/>
      <c r="ECR1" s="368"/>
      <c r="ECS1" s="368"/>
      <c r="ECT1" s="368"/>
      <c r="ECU1" s="368"/>
      <c r="ECV1" s="368"/>
      <c r="ECW1" s="368"/>
      <c r="ECX1" s="368"/>
      <c r="ECY1" s="368"/>
      <c r="ECZ1" s="368"/>
      <c r="EDA1" s="368"/>
      <c r="EDB1" s="368"/>
      <c r="EDC1" s="368"/>
      <c r="EDD1" s="368"/>
      <c r="EDE1" s="368"/>
      <c r="EDF1" s="368"/>
      <c r="EDG1" s="368"/>
      <c r="EDH1" s="368"/>
      <c r="EDI1" s="368"/>
      <c r="EDJ1" s="368"/>
      <c r="EDK1" s="368"/>
      <c r="EDL1" s="368"/>
      <c r="EDM1" s="368"/>
      <c r="EDN1" s="368"/>
      <c r="EDO1" s="368"/>
      <c r="EDP1" s="368"/>
      <c r="EDQ1" s="368"/>
      <c r="EDR1" s="368"/>
      <c r="EDS1" s="368"/>
      <c r="EDT1" s="368"/>
      <c r="EDU1" s="368"/>
      <c r="EDV1" s="368"/>
      <c r="EDW1" s="368"/>
      <c r="EDX1" s="368"/>
      <c r="EDY1" s="368"/>
      <c r="EDZ1" s="368"/>
      <c r="EEA1" s="368"/>
      <c r="EEB1" s="368"/>
      <c r="EEC1" s="368"/>
      <c r="EED1" s="368"/>
      <c r="EEE1" s="368"/>
      <c r="EEF1" s="368"/>
      <c r="EEG1" s="368"/>
      <c r="EEH1" s="368"/>
      <c r="EEI1" s="368"/>
      <c r="EEJ1" s="368"/>
      <c r="EEK1" s="368"/>
      <c r="EEL1" s="368"/>
      <c r="EEM1" s="368"/>
      <c r="EEN1" s="368"/>
      <c r="EEO1" s="368"/>
      <c r="EEP1" s="368"/>
      <c r="EEQ1" s="368"/>
      <c r="EER1" s="368"/>
      <c r="EES1" s="368"/>
      <c r="EET1" s="368"/>
      <c r="EEU1" s="368"/>
      <c r="EEV1" s="368"/>
      <c r="EEW1" s="368"/>
      <c r="EEX1" s="368"/>
      <c r="EEY1" s="368"/>
      <c r="EEZ1" s="368"/>
      <c r="EFA1" s="368"/>
      <c r="EFB1" s="368"/>
      <c r="EFC1" s="368"/>
      <c r="EFD1" s="368"/>
      <c r="EFE1" s="368"/>
      <c r="EFF1" s="368"/>
      <c r="EFG1" s="368"/>
      <c r="EFH1" s="368"/>
      <c r="EFI1" s="368"/>
      <c r="EFJ1" s="368"/>
      <c r="EFK1" s="368"/>
      <c r="EFL1" s="368"/>
      <c r="EFM1" s="368"/>
      <c r="EFN1" s="368"/>
      <c r="EFO1" s="368"/>
      <c r="EFP1" s="368"/>
      <c r="EFQ1" s="368"/>
      <c r="EFR1" s="368"/>
      <c r="EFS1" s="368"/>
      <c r="EFT1" s="368"/>
      <c r="EFU1" s="368"/>
      <c r="EFV1" s="368"/>
      <c r="EFW1" s="368"/>
      <c r="EFX1" s="368"/>
      <c r="EFY1" s="368"/>
      <c r="EFZ1" s="368"/>
      <c r="EGA1" s="368"/>
      <c r="EGB1" s="368"/>
      <c r="EGC1" s="368"/>
      <c r="EGD1" s="368"/>
      <c r="EGE1" s="368"/>
      <c r="EGF1" s="368"/>
      <c r="EGG1" s="368"/>
      <c r="EGH1" s="368"/>
      <c r="EGI1" s="368"/>
      <c r="EGJ1" s="368"/>
      <c r="EGK1" s="368"/>
      <c r="EGL1" s="368"/>
      <c r="EGM1" s="368"/>
      <c r="EGN1" s="368"/>
      <c r="EGO1" s="368"/>
      <c r="EGP1" s="368"/>
      <c r="EGQ1" s="368"/>
      <c r="EGR1" s="368"/>
      <c r="EGS1" s="368"/>
      <c r="EGT1" s="368"/>
      <c r="EGU1" s="368"/>
      <c r="EGV1" s="368"/>
      <c r="EGW1" s="368"/>
      <c r="EGX1" s="368"/>
      <c r="EGY1" s="368"/>
      <c r="EGZ1" s="368"/>
      <c r="EHA1" s="368"/>
      <c r="EHB1" s="368"/>
      <c r="EHC1" s="368"/>
      <c r="EHD1" s="368"/>
      <c r="EHE1" s="368"/>
      <c r="EHF1" s="368"/>
      <c r="EHG1" s="368"/>
      <c r="EHH1" s="368"/>
      <c r="EHI1" s="368"/>
      <c r="EHJ1" s="368"/>
      <c r="EHK1" s="368"/>
      <c r="EHL1" s="368"/>
      <c r="EHM1" s="368"/>
      <c r="EHN1" s="368"/>
      <c r="EHO1" s="368"/>
      <c r="EHP1" s="368"/>
      <c r="EHQ1" s="368"/>
      <c r="EHR1" s="368"/>
      <c r="EHS1" s="368"/>
      <c r="EHT1" s="368"/>
      <c r="EHU1" s="368"/>
      <c r="EHV1" s="368"/>
      <c r="EHW1" s="368"/>
      <c r="EHX1" s="368"/>
      <c r="EHY1" s="368"/>
      <c r="EHZ1" s="368"/>
      <c r="EIA1" s="368"/>
      <c r="EIB1" s="368"/>
      <c r="EIC1" s="368"/>
      <c r="EID1" s="368"/>
      <c r="EIE1" s="368"/>
      <c r="EIF1" s="368"/>
      <c r="EIG1" s="368"/>
      <c r="EIH1" s="368"/>
      <c r="EII1" s="368"/>
      <c r="EIJ1" s="368"/>
      <c r="EIK1" s="368"/>
      <c r="EIL1" s="368"/>
      <c r="EIM1" s="368"/>
      <c r="EIN1" s="368"/>
      <c r="EIO1" s="368"/>
      <c r="EIP1" s="368"/>
      <c r="EIQ1" s="368"/>
      <c r="EIR1" s="368"/>
      <c r="EIS1" s="368"/>
      <c r="EIT1" s="368"/>
      <c r="EIU1" s="368"/>
      <c r="EIV1" s="368"/>
      <c r="EIW1" s="368"/>
      <c r="EIX1" s="368"/>
      <c r="EIY1" s="368"/>
      <c r="EIZ1" s="368"/>
      <c r="EJA1" s="368"/>
      <c r="EJB1" s="368"/>
      <c r="EJC1" s="368"/>
      <c r="EJD1" s="368"/>
      <c r="EJE1" s="368"/>
      <c r="EJF1" s="368"/>
      <c r="EJG1" s="368"/>
      <c r="EJH1" s="368"/>
      <c r="EJI1" s="368"/>
      <c r="EJJ1" s="368"/>
      <c r="EJK1" s="368"/>
      <c r="EJL1" s="368"/>
      <c r="EJM1" s="368"/>
      <c r="EJN1" s="368"/>
      <c r="EJO1" s="368"/>
      <c r="EJP1" s="368"/>
      <c r="EJQ1" s="368"/>
      <c r="EJR1" s="368"/>
      <c r="EJS1" s="368"/>
      <c r="EJT1" s="368"/>
      <c r="EJU1" s="368"/>
      <c r="EJV1" s="368"/>
      <c r="EJW1" s="368"/>
      <c r="EJX1" s="368"/>
      <c r="EJY1" s="368"/>
      <c r="EJZ1" s="368"/>
      <c r="EKA1" s="368"/>
      <c r="EKB1" s="368"/>
      <c r="EKC1" s="368"/>
      <c r="EKD1" s="368"/>
      <c r="EKE1" s="368"/>
      <c r="EKF1" s="368"/>
      <c r="EKG1" s="368"/>
      <c r="EKH1" s="368"/>
      <c r="EKI1" s="368"/>
      <c r="EKJ1" s="368"/>
      <c r="EKK1" s="368"/>
      <c r="EKL1" s="368"/>
      <c r="EKM1" s="368"/>
      <c r="EKN1" s="368"/>
      <c r="EKO1" s="368"/>
      <c r="EKP1" s="368"/>
      <c r="EKQ1" s="368"/>
      <c r="EKR1" s="368"/>
      <c r="EKS1" s="368"/>
      <c r="EKT1" s="368"/>
      <c r="EKU1" s="368"/>
      <c r="EKV1" s="368"/>
      <c r="EKW1" s="368"/>
      <c r="EKX1" s="368"/>
      <c r="EKY1" s="368"/>
      <c r="EKZ1" s="368"/>
      <c r="ELA1" s="368"/>
      <c r="ELB1" s="368"/>
      <c r="ELC1" s="368"/>
      <c r="ELD1" s="368"/>
      <c r="ELE1" s="368"/>
      <c r="ELF1" s="368"/>
      <c r="ELG1" s="368"/>
      <c r="ELH1" s="368"/>
      <c r="ELI1" s="368"/>
      <c r="ELJ1" s="368"/>
      <c r="ELK1" s="368"/>
      <c r="ELL1" s="368"/>
      <c r="ELM1" s="368"/>
      <c r="ELN1" s="368"/>
      <c r="ELO1" s="368"/>
      <c r="ELP1" s="368"/>
      <c r="ELQ1" s="368"/>
      <c r="ELR1" s="368"/>
      <c r="ELS1" s="368"/>
      <c r="ELT1" s="368"/>
      <c r="ELU1" s="368"/>
      <c r="ELV1" s="368"/>
      <c r="ELW1" s="368"/>
      <c r="ELX1" s="368"/>
      <c r="ELY1" s="368"/>
      <c r="ELZ1" s="368"/>
      <c r="EMA1" s="368"/>
      <c r="EMB1" s="368"/>
      <c r="EMC1" s="368"/>
      <c r="EMD1" s="368"/>
      <c r="EME1" s="368"/>
      <c r="EMF1" s="368"/>
      <c r="EMG1" s="368"/>
      <c r="EMH1" s="368"/>
      <c r="EMI1" s="368"/>
      <c r="EMJ1" s="368"/>
      <c r="EMK1" s="368"/>
      <c r="EML1" s="368"/>
      <c r="EMM1" s="368"/>
      <c r="EMN1" s="368"/>
      <c r="EMO1" s="368"/>
      <c r="EMP1" s="368"/>
      <c r="EMQ1" s="368"/>
      <c r="EMR1" s="368"/>
      <c r="EMS1" s="368"/>
      <c r="EMT1" s="368"/>
      <c r="EMU1" s="368"/>
      <c r="EMV1" s="368"/>
      <c r="EMW1" s="368"/>
      <c r="EMX1" s="368"/>
      <c r="EMY1" s="368"/>
      <c r="EMZ1" s="368"/>
      <c r="ENA1" s="368"/>
      <c r="ENB1" s="368"/>
      <c r="ENC1" s="368"/>
      <c r="END1" s="368"/>
      <c r="ENE1" s="368"/>
      <c r="ENF1" s="368"/>
      <c r="ENG1" s="368"/>
      <c r="ENH1" s="368"/>
      <c r="ENI1" s="368"/>
      <c r="ENJ1" s="368"/>
      <c r="ENK1" s="368"/>
      <c r="ENL1" s="368"/>
      <c r="ENM1" s="368"/>
      <c r="ENN1" s="368"/>
      <c r="ENO1" s="368"/>
      <c r="ENP1" s="368"/>
      <c r="ENQ1" s="368"/>
      <c r="ENR1" s="368"/>
      <c r="ENS1" s="368"/>
      <c r="ENT1" s="368"/>
      <c r="ENU1" s="368"/>
      <c r="ENV1" s="368"/>
      <c r="ENW1" s="368"/>
      <c r="ENX1" s="368"/>
      <c r="ENY1" s="368"/>
      <c r="ENZ1" s="368"/>
      <c r="EOA1" s="368"/>
      <c r="EOB1" s="368"/>
      <c r="EOC1" s="368"/>
      <c r="EOD1" s="368"/>
      <c r="EOE1" s="368"/>
      <c r="EOF1" s="368"/>
      <c r="EOG1" s="368"/>
      <c r="EOH1" s="368"/>
      <c r="EOI1" s="368"/>
      <c r="EOJ1" s="368"/>
      <c r="EOK1" s="368"/>
      <c r="EOL1" s="368"/>
      <c r="EOM1" s="368"/>
      <c r="EON1" s="368"/>
      <c r="EOO1" s="368"/>
      <c r="EOP1" s="368"/>
      <c r="EOQ1" s="368"/>
      <c r="EOR1" s="368"/>
      <c r="EOS1" s="368"/>
      <c r="EOT1" s="368"/>
      <c r="EOU1" s="368"/>
      <c r="EOV1" s="368"/>
      <c r="EOW1" s="368"/>
      <c r="EOX1" s="368"/>
      <c r="EOY1" s="368"/>
      <c r="EOZ1" s="368"/>
      <c r="EPA1" s="368"/>
      <c r="EPB1" s="368"/>
      <c r="EPC1" s="368"/>
      <c r="EPD1" s="368"/>
      <c r="EPE1" s="368"/>
      <c r="EPF1" s="368"/>
      <c r="EPG1" s="368"/>
      <c r="EPH1" s="368"/>
      <c r="EPI1" s="368"/>
      <c r="EPJ1" s="368"/>
      <c r="EPK1" s="368"/>
      <c r="EPL1" s="368"/>
      <c r="EPM1" s="368"/>
      <c r="EPN1" s="368"/>
      <c r="EPO1" s="368"/>
      <c r="EPP1" s="368"/>
      <c r="EPQ1" s="368"/>
      <c r="EPR1" s="368"/>
      <c r="EPS1" s="368"/>
      <c r="EPT1" s="368"/>
      <c r="EPU1" s="368"/>
      <c r="EPV1" s="368"/>
      <c r="EPW1" s="368"/>
      <c r="EPX1" s="368"/>
      <c r="EPY1" s="368"/>
      <c r="EPZ1" s="368"/>
      <c r="EQA1" s="368"/>
      <c r="EQB1" s="368"/>
      <c r="EQC1" s="368"/>
      <c r="EQD1" s="368"/>
      <c r="EQE1" s="368"/>
      <c r="EQF1" s="368"/>
      <c r="EQG1" s="368"/>
      <c r="EQH1" s="368"/>
      <c r="EQI1" s="368"/>
      <c r="EQJ1" s="368"/>
      <c r="EQK1" s="368"/>
      <c r="EQL1" s="368"/>
      <c r="EQM1" s="368"/>
      <c r="EQN1" s="368"/>
      <c r="EQO1" s="368"/>
      <c r="EQP1" s="368"/>
      <c r="EQQ1" s="368"/>
      <c r="EQR1" s="368"/>
      <c r="EQS1" s="368"/>
      <c r="EQT1" s="368"/>
      <c r="EQU1" s="368"/>
      <c r="EQV1" s="368"/>
      <c r="EQW1" s="368"/>
      <c r="EQX1" s="368"/>
      <c r="EQY1" s="368"/>
      <c r="EQZ1" s="368"/>
      <c r="ERA1" s="368"/>
      <c r="ERB1" s="368"/>
      <c r="ERC1" s="368"/>
      <c r="ERD1" s="368"/>
      <c r="ERE1" s="368"/>
      <c r="ERF1" s="368"/>
      <c r="ERG1" s="368"/>
      <c r="ERH1" s="368"/>
      <c r="ERI1" s="368"/>
      <c r="ERJ1" s="368"/>
      <c r="ERK1" s="368"/>
      <c r="ERL1" s="368"/>
      <c r="ERM1" s="368"/>
      <c r="ERN1" s="368"/>
      <c r="ERO1" s="368"/>
      <c r="ERP1" s="368"/>
      <c r="ERQ1" s="368"/>
      <c r="ERR1" s="368"/>
      <c r="ERS1" s="368"/>
      <c r="ERT1" s="368"/>
      <c r="ERU1" s="368"/>
      <c r="ERV1" s="368"/>
      <c r="ERW1" s="368"/>
      <c r="ERX1" s="368"/>
      <c r="ERY1" s="368"/>
      <c r="ERZ1" s="368"/>
      <c r="ESA1" s="368"/>
      <c r="ESB1" s="368"/>
      <c r="ESC1" s="368"/>
      <c r="ESD1" s="368"/>
      <c r="ESE1" s="368"/>
      <c r="ESF1" s="368"/>
      <c r="ESG1" s="368"/>
      <c r="ESH1" s="368"/>
      <c r="ESI1" s="368"/>
      <c r="ESJ1" s="368"/>
      <c r="ESK1" s="368"/>
      <c r="ESL1" s="368"/>
      <c r="ESM1" s="368"/>
      <c r="ESN1" s="368"/>
      <c r="ESO1" s="368"/>
      <c r="ESP1" s="368"/>
      <c r="ESQ1" s="368"/>
      <c r="ESR1" s="368"/>
      <c r="ESS1" s="368"/>
      <c r="EST1" s="368"/>
      <c r="ESU1" s="368"/>
      <c r="ESV1" s="368"/>
      <c r="ESW1" s="368"/>
      <c r="ESX1" s="368"/>
      <c r="ESY1" s="368"/>
      <c r="ESZ1" s="368"/>
      <c r="ETA1" s="368"/>
      <c r="ETB1" s="368"/>
      <c r="ETC1" s="368"/>
      <c r="ETD1" s="368"/>
      <c r="ETE1" s="368"/>
      <c r="ETF1" s="368"/>
      <c r="ETG1" s="368"/>
      <c r="ETH1" s="368"/>
      <c r="ETI1" s="368"/>
      <c r="ETJ1" s="368"/>
      <c r="ETK1" s="368"/>
      <c r="ETL1" s="368"/>
      <c r="ETM1" s="368"/>
      <c r="ETN1" s="368"/>
      <c r="ETO1" s="368"/>
      <c r="ETP1" s="368"/>
      <c r="ETQ1" s="368"/>
      <c r="ETR1" s="368"/>
      <c r="ETS1" s="368"/>
      <c r="ETT1" s="368"/>
      <c r="ETU1" s="368"/>
      <c r="ETV1" s="368"/>
      <c r="ETW1" s="368"/>
      <c r="ETX1" s="368"/>
      <c r="ETY1" s="368"/>
      <c r="ETZ1" s="368"/>
      <c r="EUA1" s="368"/>
      <c r="EUB1" s="368"/>
      <c r="EUC1" s="368"/>
      <c r="EUD1" s="368"/>
      <c r="EUE1" s="368"/>
      <c r="EUF1" s="368"/>
      <c r="EUG1" s="368"/>
      <c r="EUH1" s="368"/>
      <c r="EUI1" s="368"/>
      <c r="EUJ1" s="368"/>
      <c r="EUK1" s="368"/>
      <c r="EUL1" s="368"/>
      <c r="EUM1" s="368"/>
      <c r="EUN1" s="368"/>
      <c r="EUO1" s="368"/>
      <c r="EUP1" s="368"/>
      <c r="EUQ1" s="368"/>
      <c r="EUR1" s="368"/>
      <c r="EUS1" s="368"/>
      <c r="EUT1" s="368"/>
      <c r="EUU1" s="368"/>
      <c r="EUV1" s="368"/>
      <c r="EUW1" s="368"/>
      <c r="EUX1" s="368"/>
      <c r="EUY1" s="368"/>
      <c r="EUZ1" s="368"/>
      <c r="EVA1" s="368"/>
      <c r="EVB1" s="368"/>
      <c r="EVC1" s="368"/>
      <c r="EVD1" s="368"/>
      <c r="EVE1" s="368"/>
      <c r="EVF1" s="368"/>
      <c r="EVG1" s="368"/>
      <c r="EVH1" s="368"/>
      <c r="EVI1" s="368"/>
      <c r="EVJ1" s="368"/>
      <c r="EVK1" s="368"/>
      <c r="EVL1" s="368"/>
      <c r="EVM1" s="368"/>
      <c r="EVN1" s="368"/>
      <c r="EVO1" s="368"/>
      <c r="EVP1" s="368"/>
      <c r="EVQ1" s="368"/>
      <c r="EVR1" s="368"/>
      <c r="EVS1" s="368"/>
      <c r="EVT1" s="368"/>
      <c r="EVU1" s="368"/>
      <c r="EVV1" s="368"/>
      <c r="EVW1" s="368"/>
      <c r="EVX1" s="368"/>
      <c r="EVY1" s="368"/>
      <c r="EVZ1" s="368"/>
      <c r="EWA1" s="368"/>
      <c r="EWB1" s="368"/>
      <c r="EWC1" s="368"/>
      <c r="EWD1" s="368"/>
      <c r="EWE1" s="368"/>
      <c r="EWF1" s="368"/>
      <c r="EWG1" s="368"/>
      <c r="EWH1" s="368"/>
      <c r="EWI1" s="368"/>
      <c r="EWJ1" s="368"/>
      <c r="EWK1" s="368"/>
      <c r="EWL1" s="368"/>
      <c r="EWM1" s="368"/>
      <c r="EWN1" s="368"/>
      <c r="EWO1" s="368"/>
      <c r="EWP1" s="368"/>
      <c r="EWQ1" s="368"/>
      <c r="EWR1" s="368"/>
      <c r="EWS1" s="368"/>
      <c r="EWT1" s="368"/>
      <c r="EWU1" s="368"/>
      <c r="EWV1" s="368"/>
      <c r="EWW1" s="368"/>
      <c r="EWX1" s="368"/>
      <c r="EWY1" s="368"/>
      <c r="EWZ1" s="368"/>
      <c r="EXA1" s="368"/>
      <c r="EXB1" s="368"/>
      <c r="EXC1" s="368"/>
      <c r="EXD1" s="368"/>
      <c r="EXE1" s="368"/>
      <c r="EXF1" s="368"/>
      <c r="EXG1" s="368"/>
      <c r="EXH1" s="368"/>
      <c r="EXI1" s="368"/>
      <c r="EXJ1" s="368"/>
      <c r="EXK1" s="368"/>
      <c r="EXL1" s="368"/>
      <c r="EXM1" s="368"/>
      <c r="EXN1" s="368"/>
      <c r="EXO1" s="368"/>
      <c r="EXP1" s="368"/>
      <c r="EXQ1" s="368"/>
      <c r="EXR1" s="368"/>
      <c r="EXS1" s="368"/>
      <c r="EXT1" s="368"/>
      <c r="EXU1" s="368"/>
      <c r="EXV1" s="368"/>
      <c r="EXW1" s="368"/>
      <c r="EXX1" s="368"/>
      <c r="EXY1" s="368"/>
      <c r="EXZ1" s="368"/>
      <c r="EYA1" s="368"/>
      <c r="EYB1" s="368"/>
      <c r="EYC1" s="368"/>
      <c r="EYD1" s="368"/>
      <c r="EYE1" s="368"/>
      <c r="EYF1" s="368"/>
      <c r="EYG1" s="368"/>
      <c r="EYH1" s="368"/>
      <c r="EYI1" s="368"/>
      <c r="EYJ1" s="368"/>
      <c r="EYK1" s="368"/>
      <c r="EYL1" s="368"/>
      <c r="EYM1" s="368"/>
      <c r="EYN1" s="368"/>
      <c r="EYO1" s="368"/>
      <c r="EYP1" s="368"/>
      <c r="EYQ1" s="368"/>
      <c r="EYR1" s="368"/>
      <c r="EYS1" s="368"/>
      <c r="EYT1" s="368"/>
      <c r="EYU1" s="368"/>
      <c r="EYV1" s="368"/>
      <c r="EYW1" s="368"/>
      <c r="EYX1" s="368"/>
      <c r="EYY1" s="368"/>
      <c r="EYZ1" s="368"/>
      <c r="EZA1" s="368"/>
      <c r="EZB1" s="368"/>
      <c r="EZC1" s="368"/>
      <c r="EZD1" s="368"/>
      <c r="EZE1" s="368"/>
      <c r="EZF1" s="368"/>
      <c r="EZG1" s="368"/>
      <c r="EZH1" s="368"/>
      <c r="EZI1" s="368"/>
      <c r="EZJ1" s="368"/>
      <c r="EZK1" s="368"/>
      <c r="EZL1" s="368"/>
      <c r="EZM1" s="368"/>
      <c r="EZN1" s="368"/>
      <c r="EZO1" s="368"/>
      <c r="EZP1" s="368"/>
      <c r="EZQ1" s="368"/>
      <c r="EZR1" s="368"/>
      <c r="EZS1" s="368"/>
      <c r="EZT1" s="368"/>
      <c r="EZU1" s="368"/>
      <c r="EZV1" s="368"/>
      <c r="EZW1" s="368"/>
      <c r="EZX1" s="368"/>
      <c r="EZY1" s="368"/>
      <c r="EZZ1" s="368"/>
      <c r="FAA1" s="368"/>
      <c r="FAB1" s="368"/>
      <c r="FAC1" s="368"/>
      <c r="FAD1" s="368"/>
      <c r="FAE1" s="368"/>
      <c r="FAF1" s="368"/>
      <c r="FAG1" s="368"/>
      <c r="FAH1" s="368"/>
      <c r="FAI1" s="368"/>
      <c r="FAJ1" s="368"/>
      <c r="FAK1" s="368"/>
      <c r="FAL1" s="368"/>
      <c r="FAM1" s="368"/>
      <c r="FAN1" s="368"/>
      <c r="FAO1" s="368"/>
      <c r="FAP1" s="368"/>
      <c r="FAQ1" s="368"/>
      <c r="FAR1" s="368"/>
      <c r="FAS1" s="368"/>
      <c r="FAT1" s="368"/>
      <c r="FAU1" s="368"/>
      <c r="FAV1" s="368"/>
      <c r="FAW1" s="368"/>
      <c r="FAX1" s="368"/>
      <c r="FAY1" s="368"/>
      <c r="FAZ1" s="368"/>
      <c r="FBA1" s="368"/>
      <c r="FBB1" s="368"/>
      <c r="FBC1" s="368"/>
      <c r="FBD1" s="368"/>
      <c r="FBE1" s="368"/>
      <c r="FBF1" s="368"/>
      <c r="FBG1" s="368"/>
      <c r="FBH1" s="368"/>
      <c r="FBI1" s="368"/>
      <c r="FBJ1" s="368"/>
      <c r="FBK1" s="368"/>
      <c r="FBL1" s="368"/>
      <c r="FBM1" s="368"/>
      <c r="FBN1" s="368"/>
      <c r="FBO1" s="368"/>
      <c r="FBP1" s="368"/>
      <c r="FBQ1" s="368"/>
      <c r="FBR1" s="368"/>
      <c r="FBS1" s="368"/>
      <c r="FBT1" s="368"/>
      <c r="FBU1" s="368"/>
      <c r="FBV1" s="368"/>
      <c r="FBW1" s="368"/>
      <c r="FBX1" s="368"/>
      <c r="FBY1" s="368"/>
      <c r="FBZ1" s="368"/>
      <c r="FCA1" s="368"/>
      <c r="FCB1" s="368"/>
      <c r="FCC1" s="368"/>
      <c r="FCD1" s="368"/>
      <c r="FCE1" s="368"/>
      <c r="FCF1" s="368"/>
      <c r="FCG1" s="368"/>
      <c r="FCH1" s="368"/>
      <c r="FCI1" s="368"/>
      <c r="FCJ1" s="368"/>
      <c r="FCK1" s="368"/>
      <c r="FCL1" s="368"/>
      <c r="FCM1" s="368"/>
      <c r="FCN1" s="368"/>
      <c r="FCO1" s="368"/>
      <c r="FCP1" s="368"/>
      <c r="FCQ1" s="368"/>
      <c r="FCR1" s="368"/>
      <c r="FCS1" s="368"/>
      <c r="FCT1" s="368"/>
      <c r="FCU1" s="368"/>
      <c r="FCV1" s="368"/>
      <c r="FCW1" s="368"/>
      <c r="FCX1" s="368"/>
      <c r="FCY1" s="368"/>
      <c r="FCZ1" s="368"/>
      <c r="FDA1" s="368"/>
      <c r="FDB1" s="368"/>
      <c r="FDC1" s="368"/>
      <c r="FDD1" s="368"/>
      <c r="FDE1" s="368"/>
      <c r="FDF1" s="368"/>
      <c r="FDG1" s="368"/>
      <c r="FDH1" s="368"/>
      <c r="FDI1" s="368"/>
      <c r="FDJ1" s="368"/>
      <c r="FDK1" s="368"/>
      <c r="FDL1" s="368"/>
      <c r="FDM1" s="368"/>
      <c r="FDN1" s="368"/>
      <c r="FDO1" s="368"/>
      <c r="FDP1" s="368"/>
      <c r="FDQ1" s="368"/>
      <c r="FDR1" s="368"/>
      <c r="FDS1" s="368"/>
      <c r="FDT1" s="368"/>
      <c r="FDU1" s="368"/>
      <c r="FDV1" s="368"/>
      <c r="FDW1" s="368"/>
      <c r="FDX1" s="368"/>
      <c r="FDY1" s="368"/>
      <c r="FDZ1" s="368"/>
      <c r="FEA1" s="368"/>
      <c r="FEB1" s="368"/>
      <c r="FEC1" s="368"/>
      <c r="FED1" s="368"/>
      <c r="FEE1" s="368"/>
      <c r="FEF1" s="368"/>
      <c r="FEG1" s="368"/>
      <c r="FEH1" s="368"/>
      <c r="FEI1" s="368"/>
      <c r="FEJ1" s="368"/>
      <c r="FEK1" s="368"/>
      <c r="FEL1" s="368"/>
      <c r="FEM1" s="368"/>
      <c r="FEN1" s="368"/>
      <c r="FEO1" s="368"/>
      <c r="FEP1" s="368"/>
      <c r="FEQ1" s="368"/>
      <c r="FER1" s="368"/>
      <c r="FES1" s="368"/>
      <c r="FET1" s="368"/>
      <c r="FEU1" s="368"/>
      <c r="FEV1" s="368"/>
      <c r="FEW1" s="368"/>
      <c r="FEX1" s="368"/>
      <c r="FEY1" s="368"/>
      <c r="FEZ1" s="368"/>
      <c r="FFA1" s="368"/>
      <c r="FFB1" s="368"/>
      <c r="FFC1" s="368"/>
      <c r="FFD1" s="368"/>
      <c r="FFE1" s="368"/>
      <c r="FFF1" s="368"/>
      <c r="FFG1" s="368"/>
      <c r="FFH1" s="368"/>
      <c r="FFI1" s="368"/>
      <c r="FFJ1" s="368"/>
      <c r="FFK1" s="368"/>
      <c r="FFL1" s="368"/>
      <c r="FFM1" s="368"/>
      <c r="FFN1" s="368"/>
      <c r="FFO1" s="368"/>
      <c r="FFP1" s="368"/>
      <c r="FFQ1" s="368"/>
      <c r="FFR1" s="368"/>
      <c r="FFS1" s="368"/>
      <c r="FFT1" s="368"/>
      <c r="FFU1" s="368"/>
      <c r="FFV1" s="368"/>
      <c r="FFW1" s="368"/>
      <c r="FFX1" s="368"/>
      <c r="FFY1" s="368"/>
      <c r="FFZ1" s="368"/>
      <c r="FGA1" s="368"/>
      <c r="FGB1" s="368"/>
      <c r="FGC1" s="368"/>
      <c r="FGD1" s="368"/>
      <c r="FGE1" s="368"/>
      <c r="FGF1" s="368"/>
      <c r="FGG1" s="368"/>
      <c r="FGH1" s="368"/>
      <c r="FGI1" s="368"/>
      <c r="FGJ1" s="368"/>
      <c r="FGK1" s="368"/>
      <c r="FGL1" s="368"/>
      <c r="FGM1" s="368"/>
      <c r="FGN1" s="368"/>
      <c r="FGO1" s="368"/>
      <c r="FGP1" s="368"/>
      <c r="FGQ1" s="368"/>
      <c r="FGR1" s="368"/>
      <c r="FGS1" s="368"/>
      <c r="FGT1" s="368"/>
      <c r="FGU1" s="368"/>
      <c r="FGV1" s="368"/>
      <c r="FGW1" s="368"/>
      <c r="FGX1" s="368"/>
      <c r="FGY1" s="368"/>
      <c r="FGZ1" s="368"/>
      <c r="FHA1" s="368"/>
      <c r="FHB1" s="368"/>
      <c r="FHC1" s="368"/>
      <c r="FHD1" s="368"/>
      <c r="FHE1" s="368"/>
      <c r="FHF1" s="368"/>
      <c r="FHG1" s="368"/>
      <c r="FHH1" s="368"/>
      <c r="FHI1" s="368"/>
      <c r="FHJ1" s="368"/>
      <c r="FHK1" s="368"/>
      <c r="FHL1" s="368"/>
      <c r="FHM1" s="368"/>
      <c r="FHN1" s="368"/>
      <c r="FHO1" s="368"/>
      <c r="FHP1" s="368"/>
      <c r="FHQ1" s="368"/>
      <c r="FHR1" s="368"/>
      <c r="FHS1" s="368"/>
      <c r="FHT1" s="368"/>
      <c r="FHU1" s="368"/>
      <c r="FHV1" s="368"/>
      <c r="FHW1" s="368"/>
      <c r="FHX1" s="368"/>
      <c r="FHY1" s="368"/>
      <c r="FHZ1" s="368"/>
      <c r="FIA1" s="368"/>
      <c r="FIB1" s="368"/>
      <c r="FIC1" s="368"/>
      <c r="FID1" s="368"/>
      <c r="FIE1" s="368"/>
      <c r="FIF1" s="368"/>
      <c r="FIG1" s="368"/>
      <c r="FIH1" s="368"/>
      <c r="FII1" s="368"/>
      <c r="FIJ1" s="368"/>
      <c r="FIK1" s="368"/>
      <c r="FIL1" s="368"/>
      <c r="FIM1" s="368"/>
      <c r="FIN1" s="368"/>
      <c r="FIO1" s="368"/>
      <c r="FIP1" s="368"/>
      <c r="FIQ1" s="368"/>
      <c r="FIR1" s="368"/>
      <c r="FIS1" s="368"/>
      <c r="FIT1" s="368"/>
      <c r="FIU1" s="368"/>
      <c r="FIV1" s="368"/>
      <c r="FIW1" s="368"/>
      <c r="FIX1" s="368"/>
      <c r="FIY1" s="368"/>
      <c r="FIZ1" s="368"/>
      <c r="FJA1" s="368"/>
      <c r="FJB1" s="368"/>
      <c r="FJC1" s="368"/>
      <c r="FJD1" s="368"/>
      <c r="FJE1" s="368"/>
      <c r="FJF1" s="368"/>
      <c r="FJG1" s="368"/>
      <c r="FJH1" s="368"/>
      <c r="FJI1" s="368"/>
      <c r="FJJ1" s="368"/>
      <c r="FJK1" s="368"/>
      <c r="FJL1" s="368"/>
      <c r="FJM1" s="368"/>
      <c r="FJN1" s="368"/>
      <c r="FJO1" s="368"/>
      <c r="FJP1" s="368"/>
      <c r="FJQ1" s="368"/>
      <c r="FJR1" s="368"/>
      <c r="FJS1" s="368"/>
      <c r="FJT1" s="368"/>
      <c r="FJU1" s="368"/>
      <c r="FJV1" s="368"/>
      <c r="FJW1" s="368"/>
      <c r="FJX1" s="368"/>
      <c r="FJY1" s="368"/>
      <c r="FJZ1" s="368"/>
      <c r="FKA1" s="368"/>
      <c r="FKB1" s="368"/>
      <c r="FKC1" s="368"/>
      <c r="FKD1" s="368"/>
      <c r="FKE1" s="368"/>
      <c r="FKF1" s="368"/>
      <c r="FKG1" s="368"/>
      <c r="FKH1" s="368"/>
      <c r="FKI1" s="368"/>
      <c r="FKJ1" s="368"/>
      <c r="FKK1" s="368"/>
      <c r="FKL1" s="368"/>
      <c r="FKM1" s="368"/>
      <c r="FKN1" s="368"/>
      <c r="FKO1" s="368"/>
      <c r="FKP1" s="368"/>
      <c r="FKQ1" s="368"/>
      <c r="FKR1" s="368"/>
      <c r="FKS1" s="368"/>
      <c r="FKT1" s="368"/>
      <c r="FKU1" s="368"/>
      <c r="FKV1" s="368"/>
      <c r="FKW1" s="368"/>
      <c r="FKX1" s="368"/>
      <c r="FKY1" s="368"/>
      <c r="FKZ1" s="368"/>
      <c r="FLA1" s="368"/>
      <c r="FLB1" s="368"/>
      <c r="FLC1" s="368"/>
      <c r="FLD1" s="368"/>
      <c r="FLE1" s="368"/>
      <c r="FLF1" s="368"/>
      <c r="FLG1" s="368"/>
      <c r="FLH1" s="368"/>
      <c r="FLI1" s="368"/>
      <c r="FLJ1" s="368"/>
      <c r="FLK1" s="368"/>
      <c r="FLL1" s="368"/>
      <c r="FLM1" s="368"/>
      <c r="FLN1" s="368"/>
      <c r="FLO1" s="368"/>
      <c r="FLP1" s="368"/>
      <c r="FLQ1" s="368"/>
      <c r="FLR1" s="368"/>
      <c r="FLS1" s="368"/>
      <c r="FLT1" s="368"/>
      <c r="FLU1" s="368"/>
      <c r="FLV1" s="368"/>
      <c r="FLW1" s="368"/>
      <c r="FLX1" s="368"/>
      <c r="FLY1" s="368"/>
      <c r="FLZ1" s="368"/>
      <c r="FMA1" s="368"/>
      <c r="FMB1" s="368"/>
      <c r="FMC1" s="368"/>
      <c r="FMD1" s="368"/>
      <c r="FME1" s="368"/>
      <c r="FMF1" s="368"/>
      <c r="FMG1" s="368"/>
      <c r="FMH1" s="368"/>
      <c r="FMI1" s="368"/>
      <c r="FMJ1" s="368"/>
      <c r="FMK1" s="368"/>
      <c r="FML1" s="368"/>
      <c r="FMM1" s="368"/>
      <c r="FMN1" s="368"/>
      <c r="FMO1" s="368"/>
      <c r="FMP1" s="368"/>
      <c r="FMQ1" s="368"/>
      <c r="FMR1" s="368"/>
      <c r="FMS1" s="368"/>
      <c r="FMT1" s="368"/>
      <c r="FMU1" s="368"/>
      <c r="FMV1" s="368"/>
      <c r="FMW1" s="368"/>
      <c r="FMX1" s="368"/>
      <c r="FMY1" s="368"/>
      <c r="FMZ1" s="368"/>
      <c r="FNA1" s="368"/>
      <c r="FNB1" s="368"/>
      <c r="FNC1" s="368"/>
      <c r="FND1" s="368"/>
      <c r="FNE1" s="368"/>
      <c r="FNF1" s="368"/>
      <c r="FNG1" s="368"/>
      <c r="FNH1" s="368"/>
      <c r="FNI1" s="368"/>
      <c r="FNJ1" s="368"/>
      <c r="FNK1" s="368"/>
      <c r="FNL1" s="368"/>
      <c r="FNM1" s="368"/>
      <c r="FNN1" s="368"/>
      <c r="FNO1" s="368"/>
      <c r="FNP1" s="368"/>
      <c r="FNQ1" s="368"/>
      <c r="FNR1" s="368"/>
      <c r="FNS1" s="368"/>
      <c r="FNT1" s="368"/>
      <c r="FNU1" s="368"/>
      <c r="FNV1" s="368"/>
      <c r="FNW1" s="368"/>
      <c r="FNX1" s="368"/>
      <c r="FNY1" s="368"/>
      <c r="FNZ1" s="368"/>
      <c r="FOA1" s="368"/>
      <c r="FOB1" s="368"/>
      <c r="FOC1" s="368"/>
      <c r="FOD1" s="368"/>
      <c r="FOE1" s="368"/>
      <c r="FOF1" s="368"/>
      <c r="FOG1" s="368"/>
      <c r="FOH1" s="368"/>
      <c r="FOI1" s="368"/>
      <c r="FOJ1" s="368"/>
      <c r="FOK1" s="368"/>
      <c r="FOL1" s="368"/>
      <c r="FOM1" s="368"/>
      <c r="FON1" s="368"/>
      <c r="FOO1" s="368"/>
      <c r="FOP1" s="368"/>
      <c r="FOQ1" s="368"/>
      <c r="FOR1" s="368"/>
      <c r="FOS1" s="368"/>
      <c r="FOT1" s="368"/>
      <c r="FOU1" s="368"/>
      <c r="FOV1" s="368"/>
      <c r="FOW1" s="368"/>
      <c r="FOX1" s="368"/>
      <c r="FOY1" s="368"/>
      <c r="FOZ1" s="368"/>
      <c r="FPA1" s="368"/>
      <c r="FPB1" s="368"/>
      <c r="FPC1" s="368"/>
      <c r="FPD1" s="368"/>
      <c r="FPE1" s="368"/>
      <c r="FPF1" s="368"/>
      <c r="FPG1" s="368"/>
      <c r="FPH1" s="368"/>
      <c r="FPI1" s="368"/>
      <c r="FPJ1" s="368"/>
      <c r="FPK1" s="368"/>
      <c r="FPL1" s="368"/>
      <c r="FPM1" s="368"/>
      <c r="FPN1" s="368"/>
      <c r="FPO1" s="368"/>
      <c r="FPP1" s="368"/>
      <c r="FPQ1" s="368"/>
      <c r="FPR1" s="368"/>
      <c r="FPS1" s="368"/>
      <c r="FPT1" s="368"/>
      <c r="FPU1" s="368"/>
      <c r="FPV1" s="368"/>
      <c r="FPW1" s="368"/>
      <c r="FPX1" s="368"/>
      <c r="FPY1" s="368"/>
      <c r="FPZ1" s="368"/>
      <c r="FQA1" s="368"/>
      <c r="FQB1" s="368"/>
      <c r="FQC1" s="368"/>
      <c r="FQD1" s="368"/>
      <c r="FQE1" s="368"/>
      <c r="FQF1" s="368"/>
      <c r="FQG1" s="368"/>
      <c r="FQH1" s="368"/>
      <c r="FQI1" s="368"/>
      <c r="FQJ1" s="368"/>
      <c r="FQK1" s="368"/>
      <c r="FQL1" s="368"/>
      <c r="FQM1" s="368"/>
      <c r="FQN1" s="368"/>
      <c r="FQO1" s="368"/>
      <c r="FQP1" s="368"/>
      <c r="FQQ1" s="368"/>
      <c r="FQR1" s="368"/>
      <c r="FQS1" s="368"/>
      <c r="FQT1" s="368"/>
      <c r="FQU1" s="368"/>
      <c r="FQV1" s="368"/>
      <c r="FQW1" s="368"/>
      <c r="FQX1" s="368"/>
      <c r="FQY1" s="368"/>
      <c r="FQZ1" s="368"/>
      <c r="FRA1" s="368"/>
      <c r="FRB1" s="368"/>
      <c r="FRC1" s="368"/>
      <c r="FRD1" s="368"/>
      <c r="FRE1" s="368"/>
      <c r="FRF1" s="368"/>
      <c r="FRG1" s="368"/>
      <c r="FRH1" s="368"/>
      <c r="FRI1" s="368"/>
      <c r="FRJ1" s="368"/>
      <c r="FRK1" s="368"/>
      <c r="FRL1" s="368"/>
      <c r="FRM1" s="368"/>
      <c r="FRN1" s="368"/>
      <c r="FRO1" s="368"/>
      <c r="FRP1" s="368"/>
      <c r="FRQ1" s="368"/>
      <c r="FRR1" s="368"/>
      <c r="FRS1" s="368"/>
      <c r="FRT1" s="368"/>
      <c r="FRU1" s="368"/>
      <c r="FRV1" s="368"/>
      <c r="FRW1" s="368"/>
      <c r="FRX1" s="368"/>
      <c r="FRY1" s="368"/>
      <c r="FRZ1" s="368"/>
      <c r="FSA1" s="368"/>
      <c r="FSB1" s="368"/>
      <c r="FSC1" s="368"/>
      <c r="FSD1" s="368"/>
      <c r="FSE1" s="368"/>
      <c r="FSF1" s="368"/>
      <c r="FSG1" s="368"/>
      <c r="FSH1" s="368"/>
      <c r="FSI1" s="368"/>
      <c r="FSJ1" s="368"/>
      <c r="FSK1" s="368"/>
      <c r="FSL1" s="368"/>
      <c r="FSM1" s="368"/>
      <c r="FSN1" s="368"/>
      <c r="FSO1" s="368"/>
      <c r="FSP1" s="368"/>
      <c r="FSQ1" s="368"/>
      <c r="FSR1" s="368"/>
      <c r="FSS1" s="368"/>
      <c r="FST1" s="368"/>
      <c r="FSU1" s="368"/>
      <c r="FSV1" s="368"/>
      <c r="FSW1" s="368"/>
      <c r="FSX1" s="368"/>
      <c r="FSY1" s="368"/>
      <c r="FSZ1" s="368"/>
      <c r="FTA1" s="368"/>
      <c r="FTB1" s="368"/>
      <c r="FTC1" s="368"/>
      <c r="FTD1" s="368"/>
      <c r="FTE1" s="368"/>
      <c r="FTF1" s="368"/>
      <c r="FTG1" s="368"/>
      <c r="FTH1" s="368"/>
      <c r="FTI1" s="368"/>
      <c r="FTJ1" s="368"/>
      <c r="FTK1" s="368"/>
      <c r="FTL1" s="368"/>
      <c r="FTM1" s="368"/>
      <c r="FTN1" s="368"/>
      <c r="FTO1" s="368"/>
      <c r="FTP1" s="368"/>
      <c r="FTQ1" s="368"/>
      <c r="FTR1" s="368"/>
      <c r="FTS1" s="368"/>
      <c r="FTT1" s="368"/>
      <c r="FTU1" s="368"/>
      <c r="FTV1" s="368"/>
      <c r="FTW1" s="368"/>
      <c r="FTX1" s="368"/>
      <c r="FTY1" s="368"/>
      <c r="FTZ1" s="368"/>
      <c r="FUA1" s="368"/>
      <c r="FUB1" s="368"/>
      <c r="FUC1" s="368"/>
      <c r="FUD1" s="368"/>
      <c r="FUE1" s="368"/>
      <c r="FUF1" s="368"/>
      <c r="FUG1" s="368"/>
      <c r="FUH1" s="368"/>
      <c r="FUI1" s="368"/>
      <c r="FUJ1" s="368"/>
      <c r="FUK1" s="368"/>
      <c r="FUL1" s="368"/>
      <c r="FUM1" s="368"/>
      <c r="FUN1" s="368"/>
      <c r="FUO1" s="368"/>
      <c r="FUP1" s="368"/>
      <c r="FUQ1" s="368"/>
      <c r="FUR1" s="368"/>
      <c r="FUS1" s="368"/>
      <c r="FUT1" s="368"/>
      <c r="FUU1" s="368"/>
      <c r="FUV1" s="368"/>
      <c r="FUW1" s="368"/>
      <c r="FUX1" s="368"/>
      <c r="FUY1" s="368"/>
      <c r="FUZ1" s="368"/>
      <c r="FVA1" s="368"/>
      <c r="FVB1" s="368"/>
      <c r="FVC1" s="368"/>
      <c r="FVD1" s="368"/>
      <c r="FVE1" s="368"/>
      <c r="FVF1" s="368"/>
      <c r="FVG1" s="368"/>
      <c r="FVH1" s="368"/>
      <c r="FVI1" s="368"/>
      <c r="FVJ1" s="368"/>
      <c r="FVK1" s="368"/>
      <c r="FVL1" s="368"/>
      <c r="FVM1" s="368"/>
      <c r="FVN1" s="368"/>
      <c r="FVO1" s="368"/>
      <c r="FVP1" s="368"/>
      <c r="FVQ1" s="368"/>
      <c r="FVR1" s="368"/>
      <c r="FVS1" s="368"/>
      <c r="FVT1" s="368"/>
      <c r="FVU1" s="368"/>
      <c r="FVV1" s="368"/>
      <c r="FVW1" s="368"/>
      <c r="FVX1" s="368"/>
      <c r="FVY1" s="368"/>
      <c r="FVZ1" s="368"/>
      <c r="FWA1" s="368"/>
      <c r="FWB1" s="368"/>
      <c r="FWC1" s="368"/>
      <c r="FWD1" s="368"/>
      <c r="FWE1" s="368"/>
      <c r="FWF1" s="368"/>
      <c r="FWG1" s="368"/>
      <c r="FWH1" s="368"/>
      <c r="FWI1" s="368"/>
      <c r="FWJ1" s="368"/>
      <c r="FWK1" s="368"/>
      <c r="FWL1" s="368"/>
      <c r="FWM1" s="368"/>
      <c r="FWN1" s="368"/>
      <c r="FWO1" s="368"/>
      <c r="FWP1" s="368"/>
      <c r="FWQ1" s="368"/>
      <c r="FWR1" s="368"/>
      <c r="FWS1" s="368"/>
      <c r="FWT1" s="368"/>
      <c r="FWU1" s="368"/>
      <c r="FWV1" s="368"/>
      <c r="FWW1" s="368"/>
      <c r="FWX1" s="368"/>
      <c r="FWY1" s="368"/>
      <c r="FWZ1" s="368"/>
      <c r="FXA1" s="368"/>
      <c r="FXB1" s="368"/>
      <c r="FXC1" s="368"/>
      <c r="FXD1" s="368"/>
      <c r="FXE1" s="368"/>
      <c r="FXF1" s="368"/>
      <c r="FXG1" s="368"/>
      <c r="FXH1" s="368"/>
      <c r="FXI1" s="368"/>
      <c r="FXJ1" s="368"/>
      <c r="FXK1" s="368"/>
      <c r="FXL1" s="368"/>
      <c r="FXM1" s="368"/>
      <c r="FXN1" s="368"/>
      <c r="FXO1" s="368"/>
      <c r="FXP1" s="368"/>
      <c r="FXQ1" s="368"/>
      <c r="FXR1" s="368"/>
      <c r="FXS1" s="368"/>
      <c r="FXT1" s="368"/>
      <c r="FXU1" s="368"/>
      <c r="FXV1" s="368"/>
      <c r="FXW1" s="368"/>
      <c r="FXX1" s="368"/>
      <c r="FXY1" s="368"/>
      <c r="FXZ1" s="368"/>
      <c r="FYA1" s="368"/>
      <c r="FYB1" s="368"/>
      <c r="FYC1" s="368"/>
      <c r="FYD1" s="368"/>
      <c r="FYE1" s="368"/>
      <c r="FYF1" s="368"/>
      <c r="FYG1" s="368"/>
      <c r="FYH1" s="368"/>
      <c r="FYI1" s="368"/>
      <c r="FYJ1" s="368"/>
      <c r="FYK1" s="368"/>
      <c r="FYL1" s="368"/>
      <c r="FYM1" s="368"/>
      <c r="FYN1" s="368"/>
      <c r="FYO1" s="368"/>
      <c r="FYP1" s="368"/>
      <c r="FYQ1" s="368"/>
      <c r="FYR1" s="368"/>
      <c r="FYS1" s="368"/>
      <c r="FYT1" s="368"/>
      <c r="FYU1" s="368"/>
      <c r="FYV1" s="368"/>
      <c r="FYW1" s="368"/>
      <c r="FYX1" s="368"/>
      <c r="FYY1" s="368"/>
      <c r="FYZ1" s="368"/>
      <c r="FZA1" s="368"/>
      <c r="FZB1" s="368"/>
      <c r="FZC1" s="368"/>
      <c r="FZD1" s="368"/>
      <c r="FZE1" s="368"/>
      <c r="FZF1" s="368"/>
      <c r="FZG1" s="368"/>
      <c r="FZH1" s="368"/>
      <c r="FZI1" s="368"/>
      <c r="FZJ1" s="368"/>
      <c r="FZK1" s="368"/>
      <c r="FZL1" s="368"/>
      <c r="FZM1" s="368"/>
      <c r="FZN1" s="368"/>
      <c r="FZO1" s="368"/>
      <c r="FZP1" s="368"/>
      <c r="FZQ1" s="368"/>
      <c r="FZR1" s="368"/>
      <c r="FZS1" s="368"/>
      <c r="FZT1" s="368"/>
      <c r="FZU1" s="368"/>
      <c r="FZV1" s="368"/>
      <c r="FZW1" s="368"/>
      <c r="FZX1" s="368"/>
      <c r="FZY1" s="368"/>
      <c r="FZZ1" s="368"/>
      <c r="GAA1" s="368"/>
      <c r="GAB1" s="368"/>
      <c r="GAC1" s="368"/>
      <c r="GAD1" s="368"/>
      <c r="GAE1" s="368"/>
      <c r="GAF1" s="368"/>
      <c r="GAG1" s="368"/>
      <c r="GAH1" s="368"/>
      <c r="GAI1" s="368"/>
      <c r="GAJ1" s="368"/>
      <c r="GAK1" s="368"/>
      <c r="GAL1" s="368"/>
      <c r="GAM1" s="368"/>
      <c r="GAN1" s="368"/>
      <c r="GAO1" s="368"/>
      <c r="GAP1" s="368"/>
      <c r="GAQ1" s="368"/>
      <c r="GAR1" s="368"/>
      <c r="GAS1" s="368"/>
      <c r="GAT1" s="368"/>
      <c r="GAU1" s="368"/>
      <c r="GAV1" s="368"/>
      <c r="GAW1" s="368"/>
      <c r="GAX1" s="368"/>
      <c r="GAY1" s="368"/>
      <c r="GAZ1" s="368"/>
      <c r="GBA1" s="368"/>
      <c r="GBB1" s="368"/>
      <c r="GBC1" s="368"/>
      <c r="GBD1" s="368"/>
      <c r="GBE1" s="368"/>
      <c r="GBF1" s="368"/>
      <c r="GBG1" s="368"/>
      <c r="GBH1" s="368"/>
      <c r="GBI1" s="368"/>
      <c r="GBJ1" s="368"/>
      <c r="GBK1" s="368"/>
      <c r="GBL1" s="368"/>
      <c r="GBM1" s="368"/>
      <c r="GBN1" s="368"/>
      <c r="GBO1" s="368"/>
      <c r="GBP1" s="368"/>
      <c r="GBQ1" s="368"/>
      <c r="GBR1" s="368"/>
      <c r="GBS1" s="368"/>
      <c r="GBT1" s="368"/>
      <c r="GBU1" s="368"/>
      <c r="GBV1" s="368"/>
      <c r="GBW1" s="368"/>
      <c r="GBX1" s="368"/>
      <c r="GBY1" s="368"/>
      <c r="GBZ1" s="368"/>
      <c r="GCA1" s="368"/>
      <c r="GCB1" s="368"/>
      <c r="GCC1" s="368"/>
      <c r="GCD1" s="368"/>
      <c r="GCE1" s="368"/>
      <c r="GCF1" s="368"/>
      <c r="GCG1" s="368"/>
      <c r="GCH1" s="368"/>
      <c r="GCI1" s="368"/>
      <c r="GCJ1" s="368"/>
      <c r="GCK1" s="368"/>
      <c r="GCL1" s="368"/>
      <c r="GCM1" s="368"/>
      <c r="GCN1" s="368"/>
      <c r="GCO1" s="368"/>
      <c r="GCP1" s="368"/>
      <c r="GCQ1" s="368"/>
      <c r="GCR1" s="368"/>
      <c r="GCS1" s="368"/>
      <c r="GCT1" s="368"/>
      <c r="GCU1" s="368"/>
      <c r="GCV1" s="368"/>
      <c r="GCW1" s="368"/>
      <c r="GCX1" s="368"/>
      <c r="GCY1" s="368"/>
      <c r="GCZ1" s="368"/>
      <c r="GDA1" s="368"/>
      <c r="GDB1" s="368"/>
      <c r="GDC1" s="368"/>
      <c r="GDD1" s="368"/>
      <c r="GDE1" s="368"/>
      <c r="GDF1" s="368"/>
      <c r="GDG1" s="368"/>
      <c r="GDH1" s="368"/>
      <c r="GDI1" s="368"/>
      <c r="GDJ1" s="368"/>
      <c r="GDK1" s="368"/>
      <c r="GDL1" s="368"/>
      <c r="GDM1" s="368"/>
      <c r="GDN1" s="368"/>
      <c r="GDO1" s="368"/>
      <c r="GDP1" s="368"/>
      <c r="GDQ1" s="368"/>
      <c r="GDR1" s="368"/>
      <c r="GDS1" s="368"/>
      <c r="GDT1" s="368"/>
      <c r="GDU1" s="368"/>
      <c r="GDV1" s="368"/>
      <c r="GDW1" s="368"/>
      <c r="GDX1" s="368"/>
      <c r="GDY1" s="368"/>
      <c r="GDZ1" s="368"/>
      <c r="GEA1" s="368"/>
      <c r="GEB1" s="368"/>
      <c r="GEC1" s="368"/>
      <c r="GED1" s="368"/>
      <c r="GEE1" s="368"/>
      <c r="GEF1" s="368"/>
      <c r="GEG1" s="368"/>
      <c r="GEH1" s="368"/>
      <c r="GEI1" s="368"/>
      <c r="GEJ1" s="368"/>
      <c r="GEK1" s="368"/>
      <c r="GEL1" s="368"/>
      <c r="GEM1" s="368"/>
      <c r="GEN1" s="368"/>
      <c r="GEO1" s="368"/>
      <c r="GEP1" s="368"/>
      <c r="GEQ1" s="368"/>
      <c r="GER1" s="368"/>
      <c r="GES1" s="368"/>
      <c r="GET1" s="368"/>
      <c r="GEU1" s="368"/>
      <c r="GEV1" s="368"/>
      <c r="GEW1" s="368"/>
      <c r="GEX1" s="368"/>
      <c r="GEY1" s="368"/>
      <c r="GEZ1" s="368"/>
      <c r="GFA1" s="368"/>
      <c r="GFB1" s="368"/>
      <c r="GFC1" s="368"/>
      <c r="GFD1" s="368"/>
      <c r="GFE1" s="368"/>
      <c r="GFF1" s="368"/>
      <c r="GFG1" s="368"/>
      <c r="GFH1" s="368"/>
      <c r="GFI1" s="368"/>
      <c r="GFJ1" s="368"/>
      <c r="GFK1" s="368"/>
      <c r="GFL1" s="368"/>
      <c r="GFM1" s="368"/>
      <c r="GFN1" s="368"/>
      <c r="GFO1" s="368"/>
      <c r="GFP1" s="368"/>
      <c r="GFQ1" s="368"/>
      <c r="GFR1" s="368"/>
      <c r="GFS1" s="368"/>
      <c r="GFT1" s="368"/>
      <c r="GFU1" s="368"/>
      <c r="GFV1" s="368"/>
      <c r="GFW1" s="368"/>
      <c r="GFX1" s="368"/>
      <c r="GFY1" s="368"/>
      <c r="GFZ1" s="368"/>
      <c r="GGA1" s="368"/>
      <c r="GGB1" s="368"/>
      <c r="GGC1" s="368"/>
      <c r="GGD1" s="368"/>
      <c r="GGE1" s="368"/>
      <c r="GGF1" s="368"/>
      <c r="GGG1" s="368"/>
      <c r="GGH1" s="368"/>
      <c r="GGI1" s="368"/>
      <c r="GGJ1" s="368"/>
      <c r="GGK1" s="368"/>
      <c r="GGL1" s="368"/>
      <c r="GGM1" s="368"/>
      <c r="GGN1" s="368"/>
      <c r="GGO1" s="368"/>
      <c r="GGP1" s="368"/>
      <c r="GGQ1" s="368"/>
      <c r="GGR1" s="368"/>
      <c r="GGS1" s="368"/>
      <c r="GGT1" s="368"/>
      <c r="GGU1" s="368"/>
      <c r="GGV1" s="368"/>
      <c r="GGW1" s="368"/>
      <c r="GGX1" s="368"/>
      <c r="GGY1" s="368"/>
      <c r="GGZ1" s="368"/>
      <c r="GHA1" s="368"/>
      <c r="GHB1" s="368"/>
      <c r="GHC1" s="368"/>
      <c r="GHD1" s="368"/>
      <c r="GHE1" s="368"/>
      <c r="GHF1" s="368"/>
      <c r="GHG1" s="368"/>
      <c r="GHH1" s="368"/>
      <c r="GHI1" s="368"/>
      <c r="GHJ1" s="368"/>
      <c r="GHK1" s="368"/>
      <c r="GHL1" s="368"/>
      <c r="GHM1" s="368"/>
      <c r="GHN1" s="368"/>
      <c r="GHO1" s="368"/>
      <c r="GHP1" s="368"/>
      <c r="GHQ1" s="368"/>
      <c r="GHR1" s="368"/>
      <c r="GHS1" s="368"/>
      <c r="GHT1" s="368"/>
      <c r="GHU1" s="368"/>
      <c r="GHV1" s="368"/>
      <c r="GHW1" s="368"/>
      <c r="GHX1" s="368"/>
      <c r="GHY1" s="368"/>
      <c r="GHZ1" s="368"/>
      <c r="GIA1" s="368"/>
      <c r="GIB1" s="368"/>
      <c r="GIC1" s="368"/>
      <c r="GID1" s="368"/>
      <c r="GIE1" s="368"/>
      <c r="GIF1" s="368"/>
      <c r="GIG1" s="368"/>
      <c r="GIH1" s="368"/>
      <c r="GII1" s="368"/>
      <c r="GIJ1" s="368"/>
      <c r="GIK1" s="368"/>
      <c r="GIL1" s="368"/>
      <c r="GIM1" s="368"/>
      <c r="GIN1" s="368"/>
      <c r="GIO1" s="368"/>
      <c r="GIP1" s="368"/>
      <c r="GIQ1" s="368"/>
      <c r="GIR1" s="368"/>
      <c r="GIS1" s="368"/>
      <c r="GIT1" s="368"/>
      <c r="GIU1" s="368"/>
      <c r="GIV1" s="368"/>
      <c r="GIW1" s="368"/>
      <c r="GIX1" s="368"/>
      <c r="GIY1" s="368"/>
      <c r="GIZ1" s="368"/>
      <c r="GJA1" s="368"/>
      <c r="GJB1" s="368"/>
      <c r="GJC1" s="368"/>
      <c r="GJD1" s="368"/>
      <c r="GJE1" s="368"/>
      <c r="GJF1" s="368"/>
      <c r="GJG1" s="368"/>
      <c r="GJH1" s="368"/>
      <c r="GJI1" s="368"/>
      <c r="GJJ1" s="368"/>
      <c r="GJK1" s="368"/>
      <c r="GJL1" s="368"/>
      <c r="GJM1" s="368"/>
      <c r="GJN1" s="368"/>
      <c r="GJO1" s="368"/>
      <c r="GJP1" s="368"/>
      <c r="GJQ1" s="368"/>
      <c r="GJR1" s="368"/>
      <c r="GJS1" s="368"/>
      <c r="GJT1" s="368"/>
      <c r="GJU1" s="368"/>
      <c r="GJV1" s="368"/>
      <c r="GJW1" s="368"/>
      <c r="GJX1" s="368"/>
      <c r="GJY1" s="368"/>
      <c r="GJZ1" s="368"/>
      <c r="GKA1" s="368"/>
      <c r="GKB1" s="368"/>
      <c r="GKC1" s="368"/>
      <c r="GKD1" s="368"/>
      <c r="GKE1" s="368"/>
      <c r="GKF1" s="368"/>
      <c r="GKG1" s="368"/>
      <c r="GKH1" s="368"/>
      <c r="GKI1" s="368"/>
      <c r="GKJ1" s="368"/>
      <c r="GKK1" s="368"/>
      <c r="GKL1" s="368"/>
      <c r="GKM1" s="368"/>
      <c r="GKN1" s="368"/>
      <c r="GKO1" s="368"/>
      <c r="GKP1" s="368"/>
      <c r="GKQ1" s="368"/>
      <c r="GKR1" s="368"/>
      <c r="GKS1" s="368"/>
      <c r="GKT1" s="368"/>
      <c r="GKU1" s="368"/>
      <c r="GKV1" s="368"/>
      <c r="GKW1" s="368"/>
      <c r="GKX1" s="368"/>
      <c r="GKY1" s="368"/>
      <c r="GKZ1" s="368"/>
      <c r="GLA1" s="368"/>
      <c r="GLB1" s="368"/>
      <c r="GLC1" s="368"/>
      <c r="GLD1" s="368"/>
      <c r="GLE1" s="368"/>
      <c r="GLF1" s="368"/>
      <c r="GLG1" s="368"/>
      <c r="GLH1" s="368"/>
      <c r="GLI1" s="368"/>
      <c r="GLJ1" s="368"/>
      <c r="GLK1" s="368"/>
      <c r="GLL1" s="368"/>
      <c r="GLM1" s="368"/>
      <c r="GLN1" s="368"/>
      <c r="GLO1" s="368"/>
      <c r="GLP1" s="368"/>
      <c r="GLQ1" s="368"/>
      <c r="GLR1" s="368"/>
      <c r="GLS1" s="368"/>
      <c r="GLT1" s="368"/>
      <c r="GLU1" s="368"/>
      <c r="GLV1" s="368"/>
      <c r="GLW1" s="368"/>
      <c r="GLX1" s="368"/>
      <c r="GLY1" s="368"/>
      <c r="GLZ1" s="368"/>
      <c r="GMA1" s="368"/>
      <c r="GMB1" s="368"/>
      <c r="GMC1" s="368"/>
      <c r="GMD1" s="368"/>
      <c r="GME1" s="368"/>
      <c r="GMF1" s="368"/>
      <c r="GMG1" s="368"/>
      <c r="GMH1" s="368"/>
      <c r="GMI1" s="368"/>
      <c r="GMJ1" s="368"/>
      <c r="GMK1" s="368"/>
      <c r="GML1" s="368"/>
      <c r="GMM1" s="368"/>
      <c r="GMN1" s="368"/>
      <c r="GMO1" s="368"/>
      <c r="GMP1" s="368"/>
      <c r="GMQ1" s="368"/>
      <c r="GMR1" s="368"/>
      <c r="GMS1" s="368"/>
      <c r="GMT1" s="368"/>
      <c r="GMU1" s="368"/>
      <c r="GMV1" s="368"/>
      <c r="GMW1" s="368"/>
      <c r="GMX1" s="368"/>
      <c r="GMY1" s="368"/>
      <c r="GMZ1" s="368"/>
      <c r="GNA1" s="368"/>
      <c r="GNB1" s="368"/>
      <c r="GNC1" s="368"/>
      <c r="GND1" s="368"/>
      <c r="GNE1" s="368"/>
      <c r="GNF1" s="368"/>
      <c r="GNG1" s="368"/>
      <c r="GNH1" s="368"/>
      <c r="GNI1" s="368"/>
      <c r="GNJ1" s="368"/>
      <c r="GNK1" s="368"/>
      <c r="GNL1" s="368"/>
      <c r="GNM1" s="368"/>
      <c r="GNN1" s="368"/>
      <c r="GNO1" s="368"/>
      <c r="GNP1" s="368"/>
      <c r="GNQ1" s="368"/>
      <c r="GNR1" s="368"/>
      <c r="GNS1" s="368"/>
      <c r="GNT1" s="368"/>
      <c r="GNU1" s="368"/>
      <c r="GNV1" s="368"/>
      <c r="GNW1" s="368"/>
      <c r="GNX1" s="368"/>
      <c r="GNY1" s="368"/>
      <c r="GNZ1" s="368"/>
      <c r="GOA1" s="368"/>
      <c r="GOB1" s="368"/>
      <c r="GOC1" s="368"/>
      <c r="GOD1" s="368"/>
      <c r="GOE1" s="368"/>
      <c r="GOF1" s="368"/>
      <c r="GOG1" s="368"/>
      <c r="GOH1" s="368"/>
      <c r="GOI1" s="368"/>
      <c r="GOJ1" s="368"/>
      <c r="GOK1" s="368"/>
      <c r="GOL1" s="368"/>
      <c r="GOM1" s="368"/>
      <c r="GON1" s="368"/>
      <c r="GOO1" s="368"/>
      <c r="GOP1" s="368"/>
      <c r="GOQ1" s="368"/>
      <c r="GOR1" s="368"/>
      <c r="GOS1" s="368"/>
      <c r="GOT1" s="368"/>
      <c r="GOU1" s="368"/>
      <c r="GOV1" s="368"/>
      <c r="GOW1" s="368"/>
      <c r="GOX1" s="368"/>
      <c r="GOY1" s="368"/>
      <c r="GOZ1" s="368"/>
      <c r="GPA1" s="368"/>
      <c r="GPB1" s="368"/>
      <c r="GPC1" s="368"/>
      <c r="GPD1" s="368"/>
      <c r="GPE1" s="368"/>
      <c r="GPF1" s="368"/>
      <c r="GPG1" s="368"/>
      <c r="GPH1" s="368"/>
      <c r="GPI1" s="368"/>
      <c r="GPJ1" s="368"/>
      <c r="GPK1" s="368"/>
      <c r="GPL1" s="368"/>
      <c r="GPM1" s="368"/>
      <c r="GPN1" s="368"/>
      <c r="GPO1" s="368"/>
      <c r="GPP1" s="368"/>
      <c r="GPQ1" s="368"/>
      <c r="GPR1" s="368"/>
      <c r="GPS1" s="368"/>
      <c r="GPT1" s="368"/>
      <c r="GPU1" s="368"/>
      <c r="GPV1" s="368"/>
      <c r="GPW1" s="368"/>
      <c r="GPX1" s="368"/>
      <c r="GPY1" s="368"/>
      <c r="GPZ1" s="368"/>
      <c r="GQA1" s="368"/>
      <c r="GQB1" s="368"/>
      <c r="GQC1" s="368"/>
      <c r="GQD1" s="368"/>
      <c r="GQE1" s="368"/>
      <c r="GQF1" s="368"/>
      <c r="GQG1" s="368"/>
      <c r="GQH1" s="368"/>
      <c r="GQI1" s="368"/>
      <c r="GQJ1" s="368"/>
      <c r="GQK1" s="368"/>
      <c r="GQL1" s="368"/>
      <c r="GQM1" s="368"/>
      <c r="GQN1" s="368"/>
      <c r="GQO1" s="368"/>
      <c r="GQP1" s="368"/>
      <c r="GQQ1" s="368"/>
      <c r="GQR1" s="368"/>
      <c r="GQS1" s="368"/>
      <c r="GQT1" s="368"/>
      <c r="GQU1" s="368"/>
      <c r="GQV1" s="368"/>
      <c r="GQW1" s="368"/>
      <c r="GQX1" s="368"/>
      <c r="GQY1" s="368"/>
      <c r="GQZ1" s="368"/>
      <c r="GRA1" s="368"/>
      <c r="GRB1" s="368"/>
      <c r="GRC1" s="368"/>
      <c r="GRD1" s="368"/>
      <c r="GRE1" s="368"/>
      <c r="GRF1" s="368"/>
      <c r="GRG1" s="368"/>
      <c r="GRH1" s="368"/>
      <c r="GRI1" s="368"/>
      <c r="GRJ1" s="368"/>
      <c r="GRK1" s="368"/>
      <c r="GRL1" s="368"/>
      <c r="GRM1" s="368"/>
      <c r="GRN1" s="368"/>
      <c r="GRO1" s="368"/>
      <c r="GRP1" s="368"/>
      <c r="GRQ1" s="368"/>
      <c r="GRR1" s="368"/>
      <c r="GRS1" s="368"/>
      <c r="GRT1" s="368"/>
      <c r="GRU1" s="368"/>
      <c r="GRV1" s="368"/>
      <c r="GRW1" s="368"/>
      <c r="GRX1" s="368"/>
      <c r="GRY1" s="368"/>
      <c r="GRZ1" s="368"/>
      <c r="GSA1" s="368"/>
      <c r="GSB1" s="368"/>
      <c r="GSC1" s="368"/>
      <c r="GSD1" s="368"/>
      <c r="GSE1" s="368"/>
      <c r="GSF1" s="368"/>
      <c r="GSG1" s="368"/>
      <c r="GSH1" s="368"/>
      <c r="GSI1" s="368"/>
      <c r="GSJ1" s="368"/>
      <c r="GSK1" s="368"/>
      <c r="GSL1" s="368"/>
      <c r="GSM1" s="368"/>
      <c r="GSN1" s="368"/>
      <c r="GSO1" s="368"/>
      <c r="GSP1" s="368"/>
      <c r="GSQ1" s="368"/>
      <c r="GSR1" s="368"/>
      <c r="GSS1" s="368"/>
      <c r="GST1" s="368"/>
      <c r="GSU1" s="368"/>
      <c r="GSV1" s="368"/>
      <c r="GSW1" s="368"/>
      <c r="GSX1" s="368"/>
      <c r="GSY1" s="368"/>
      <c r="GSZ1" s="368"/>
      <c r="GTA1" s="368"/>
      <c r="GTB1" s="368"/>
      <c r="GTC1" s="368"/>
      <c r="GTD1" s="368"/>
      <c r="GTE1" s="368"/>
      <c r="GTF1" s="368"/>
      <c r="GTG1" s="368"/>
      <c r="GTH1" s="368"/>
      <c r="GTI1" s="368"/>
      <c r="GTJ1" s="368"/>
      <c r="GTK1" s="368"/>
      <c r="GTL1" s="368"/>
      <c r="GTM1" s="368"/>
      <c r="GTN1" s="368"/>
      <c r="GTO1" s="368"/>
      <c r="GTP1" s="368"/>
      <c r="GTQ1" s="368"/>
      <c r="GTR1" s="368"/>
      <c r="GTS1" s="368"/>
      <c r="GTT1" s="368"/>
      <c r="GTU1" s="368"/>
      <c r="GTV1" s="368"/>
      <c r="GTW1" s="368"/>
      <c r="GTX1" s="368"/>
      <c r="GTY1" s="368"/>
      <c r="GTZ1" s="368"/>
      <c r="GUA1" s="368"/>
      <c r="GUB1" s="368"/>
      <c r="GUC1" s="368"/>
      <c r="GUD1" s="368"/>
      <c r="GUE1" s="368"/>
      <c r="GUF1" s="368"/>
      <c r="GUG1" s="368"/>
      <c r="GUH1" s="368"/>
      <c r="GUI1" s="368"/>
      <c r="GUJ1" s="368"/>
      <c r="GUK1" s="368"/>
      <c r="GUL1" s="368"/>
      <c r="GUM1" s="368"/>
      <c r="GUN1" s="368"/>
      <c r="GUO1" s="368"/>
      <c r="GUP1" s="368"/>
      <c r="GUQ1" s="368"/>
      <c r="GUR1" s="368"/>
      <c r="GUS1" s="368"/>
      <c r="GUT1" s="368"/>
      <c r="GUU1" s="368"/>
      <c r="GUV1" s="368"/>
      <c r="GUW1" s="368"/>
      <c r="GUX1" s="368"/>
      <c r="GUY1" s="368"/>
      <c r="GUZ1" s="368"/>
      <c r="GVA1" s="368"/>
      <c r="GVB1" s="368"/>
      <c r="GVC1" s="368"/>
      <c r="GVD1" s="368"/>
      <c r="GVE1" s="368"/>
      <c r="GVF1" s="368"/>
      <c r="GVG1" s="368"/>
      <c r="GVH1" s="368"/>
      <c r="GVI1" s="368"/>
      <c r="GVJ1" s="368"/>
      <c r="GVK1" s="368"/>
      <c r="GVL1" s="368"/>
      <c r="GVM1" s="368"/>
      <c r="GVN1" s="368"/>
      <c r="GVO1" s="368"/>
      <c r="GVP1" s="368"/>
      <c r="GVQ1" s="368"/>
      <c r="GVR1" s="368"/>
      <c r="GVS1" s="368"/>
      <c r="GVT1" s="368"/>
      <c r="GVU1" s="368"/>
      <c r="GVV1" s="368"/>
      <c r="GVW1" s="368"/>
      <c r="GVX1" s="368"/>
      <c r="GVY1" s="368"/>
      <c r="GVZ1" s="368"/>
      <c r="GWA1" s="368"/>
      <c r="GWB1" s="368"/>
      <c r="GWC1" s="368"/>
      <c r="GWD1" s="368"/>
      <c r="GWE1" s="368"/>
      <c r="GWF1" s="368"/>
      <c r="GWG1" s="368"/>
      <c r="GWH1" s="368"/>
      <c r="GWI1" s="368"/>
      <c r="GWJ1" s="368"/>
      <c r="GWK1" s="368"/>
      <c r="GWL1" s="368"/>
      <c r="GWM1" s="368"/>
      <c r="GWN1" s="368"/>
      <c r="GWO1" s="368"/>
      <c r="GWP1" s="368"/>
      <c r="GWQ1" s="368"/>
      <c r="GWR1" s="368"/>
      <c r="GWS1" s="368"/>
      <c r="GWT1" s="368"/>
      <c r="GWU1" s="368"/>
      <c r="GWV1" s="368"/>
      <c r="GWW1" s="368"/>
      <c r="GWX1" s="368"/>
      <c r="GWY1" s="368"/>
      <c r="GWZ1" s="368"/>
      <c r="GXA1" s="368"/>
      <c r="GXB1" s="368"/>
      <c r="GXC1" s="368"/>
      <c r="GXD1" s="368"/>
      <c r="GXE1" s="368"/>
      <c r="GXF1" s="368"/>
      <c r="GXG1" s="368"/>
      <c r="GXH1" s="368"/>
      <c r="GXI1" s="368"/>
      <c r="GXJ1" s="368"/>
      <c r="GXK1" s="368"/>
      <c r="GXL1" s="368"/>
      <c r="GXM1" s="368"/>
      <c r="GXN1" s="368"/>
      <c r="GXO1" s="368"/>
      <c r="GXP1" s="368"/>
      <c r="GXQ1" s="368"/>
      <c r="GXR1" s="368"/>
      <c r="GXS1" s="368"/>
      <c r="GXT1" s="368"/>
      <c r="GXU1" s="368"/>
      <c r="GXV1" s="368"/>
      <c r="GXW1" s="368"/>
      <c r="GXX1" s="368"/>
      <c r="GXY1" s="368"/>
      <c r="GXZ1" s="368"/>
      <c r="GYA1" s="368"/>
      <c r="GYB1" s="368"/>
      <c r="GYC1" s="368"/>
      <c r="GYD1" s="368"/>
      <c r="GYE1" s="368"/>
      <c r="GYF1" s="368"/>
      <c r="GYG1" s="368"/>
      <c r="GYH1" s="368"/>
      <c r="GYI1" s="368"/>
      <c r="GYJ1" s="368"/>
      <c r="GYK1" s="368"/>
      <c r="GYL1" s="368"/>
      <c r="GYM1" s="368"/>
      <c r="GYN1" s="368"/>
      <c r="GYO1" s="368"/>
      <c r="GYP1" s="368"/>
      <c r="GYQ1" s="368"/>
      <c r="GYR1" s="368"/>
      <c r="GYS1" s="368"/>
      <c r="GYT1" s="368"/>
      <c r="GYU1" s="368"/>
      <c r="GYV1" s="368"/>
      <c r="GYW1" s="368"/>
      <c r="GYX1" s="368"/>
      <c r="GYY1" s="368"/>
      <c r="GYZ1" s="368"/>
      <c r="GZA1" s="368"/>
      <c r="GZB1" s="368"/>
      <c r="GZC1" s="368"/>
      <c r="GZD1" s="368"/>
      <c r="GZE1" s="368"/>
      <c r="GZF1" s="368"/>
      <c r="GZG1" s="368"/>
      <c r="GZH1" s="368"/>
      <c r="GZI1" s="368"/>
      <c r="GZJ1" s="368"/>
      <c r="GZK1" s="368"/>
      <c r="GZL1" s="368"/>
      <c r="GZM1" s="368"/>
      <c r="GZN1" s="368"/>
      <c r="GZO1" s="368"/>
      <c r="GZP1" s="368"/>
      <c r="GZQ1" s="368"/>
      <c r="GZR1" s="368"/>
      <c r="GZS1" s="368"/>
      <c r="GZT1" s="368"/>
      <c r="GZU1" s="368"/>
      <c r="GZV1" s="368"/>
      <c r="GZW1" s="368"/>
      <c r="GZX1" s="368"/>
      <c r="GZY1" s="368"/>
      <c r="GZZ1" s="368"/>
      <c r="HAA1" s="368"/>
      <c r="HAB1" s="368"/>
      <c r="HAC1" s="368"/>
      <c r="HAD1" s="368"/>
      <c r="HAE1" s="368"/>
      <c r="HAF1" s="368"/>
      <c r="HAG1" s="368"/>
      <c r="HAH1" s="368"/>
      <c r="HAI1" s="368"/>
      <c r="HAJ1" s="368"/>
      <c r="HAK1" s="368"/>
      <c r="HAL1" s="368"/>
      <c r="HAM1" s="368"/>
      <c r="HAN1" s="368"/>
      <c r="HAO1" s="368"/>
      <c r="HAP1" s="368"/>
      <c r="HAQ1" s="368"/>
      <c r="HAR1" s="368"/>
      <c r="HAS1" s="368"/>
      <c r="HAT1" s="368"/>
      <c r="HAU1" s="368"/>
      <c r="HAV1" s="368"/>
      <c r="HAW1" s="368"/>
      <c r="HAX1" s="368"/>
      <c r="HAY1" s="368"/>
      <c r="HAZ1" s="368"/>
      <c r="HBA1" s="368"/>
      <c r="HBB1" s="368"/>
      <c r="HBC1" s="368"/>
      <c r="HBD1" s="368"/>
      <c r="HBE1" s="368"/>
      <c r="HBF1" s="368"/>
      <c r="HBG1" s="368"/>
      <c r="HBH1" s="368"/>
      <c r="HBI1" s="368"/>
      <c r="HBJ1" s="368"/>
      <c r="HBK1" s="368"/>
      <c r="HBL1" s="368"/>
      <c r="HBM1" s="368"/>
      <c r="HBN1" s="368"/>
      <c r="HBO1" s="368"/>
      <c r="HBP1" s="368"/>
      <c r="HBQ1" s="368"/>
      <c r="HBR1" s="368"/>
      <c r="HBS1" s="368"/>
      <c r="HBT1" s="368"/>
      <c r="HBU1" s="368"/>
      <c r="HBV1" s="368"/>
      <c r="HBW1" s="368"/>
      <c r="HBX1" s="368"/>
      <c r="HBY1" s="368"/>
      <c r="HBZ1" s="368"/>
      <c r="HCA1" s="368"/>
      <c r="HCB1" s="368"/>
      <c r="HCC1" s="368"/>
      <c r="HCD1" s="368"/>
      <c r="HCE1" s="368"/>
      <c r="HCF1" s="368"/>
      <c r="HCG1" s="368"/>
      <c r="HCH1" s="368"/>
      <c r="HCI1" s="368"/>
      <c r="HCJ1" s="368"/>
      <c r="HCK1" s="368"/>
      <c r="HCL1" s="368"/>
      <c r="HCM1" s="368"/>
      <c r="HCN1" s="368"/>
      <c r="HCO1" s="368"/>
      <c r="HCP1" s="368"/>
      <c r="HCQ1" s="368"/>
      <c r="HCR1" s="368"/>
      <c r="HCS1" s="368"/>
      <c r="HCT1" s="368"/>
      <c r="HCU1" s="368"/>
      <c r="HCV1" s="368"/>
      <c r="HCW1" s="368"/>
      <c r="HCX1" s="368"/>
      <c r="HCY1" s="368"/>
      <c r="HCZ1" s="368"/>
      <c r="HDA1" s="368"/>
      <c r="HDB1" s="368"/>
      <c r="HDC1" s="368"/>
      <c r="HDD1" s="368"/>
      <c r="HDE1" s="368"/>
      <c r="HDF1" s="368"/>
      <c r="HDG1" s="368"/>
      <c r="HDH1" s="368"/>
      <c r="HDI1" s="368"/>
      <c r="HDJ1" s="368"/>
      <c r="HDK1" s="368"/>
      <c r="HDL1" s="368"/>
      <c r="HDM1" s="368"/>
      <c r="HDN1" s="368"/>
      <c r="HDO1" s="368"/>
      <c r="HDP1" s="368"/>
      <c r="HDQ1" s="368"/>
      <c r="HDR1" s="368"/>
      <c r="HDS1" s="368"/>
      <c r="HDT1" s="368"/>
      <c r="HDU1" s="368"/>
      <c r="HDV1" s="368"/>
      <c r="HDW1" s="368"/>
      <c r="HDX1" s="368"/>
      <c r="HDY1" s="368"/>
      <c r="HDZ1" s="368"/>
      <c r="HEA1" s="368"/>
      <c r="HEB1" s="368"/>
      <c r="HEC1" s="368"/>
      <c r="HED1" s="368"/>
      <c r="HEE1" s="368"/>
      <c r="HEF1" s="368"/>
      <c r="HEG1" s="368"/>
      <c r="HEH1" s="368"/>
      <c r="HEI1" s="368"/>
      <c r="HEJ1" s="368"/>
      <c r="HEK1" s="368"/>
      <c r="HEL1" s="368"/>
      <c r="HEM1" s="368"/>
      <c r="HEN1" s="368"/>
      <c r="HEO1" s="368"/>
      <c r="HEP1" s="368"/>
      <c r="HEQ1" s="368"/>
      <c r="HER1" s="368"/>
      <c r="HES1" s="368"/>
      <c r="HET1" s="368"/>
      <c r="HEU1" s="368"/>
      <c r="HEV1" s="368"/>
      <c r="HEW1" s="368"/>
      <c r="HEX1" s="368"/>
      <c r="HEY1" s="368"/>
      <c r="HEZ1" s="368"/>
      <c r="HFA1" s="368"/>
      <c r="HFB1" s="368"/>
      <c r="HFC1" s="368"/>
      <c r="HFD1" s="368"/>
      <c r="HFE1" s="368"/>
      <c r="HFF1" s="368"/>
      <c r="HFG1" s="368"/>
      <c r="HFH1" s="368"/>
      <c r="HFI1" s="368"/>
      <c r="HFJ1" s="368"/>
      <c r="HFK1" s="368"/>
      <c r="HFL1" s="368"/>
      <c r="HFM1" s="368"/>
      <c r="HFN1" s="368"/>
      <c r="HFO1" s="368"/>
      <c r="HFP1" s="368"/>
      <c r="HFQ1" s="368"/>
      <c r="HFR1" s="368"/>
      <c r="HFS1" s="368"/>
      <c r="HFT1" s="368"/>
      <c r="HFU1" s="368"/>
      <c r="HFV1" s="368"/>
      <c r="HFW1" s="368"/>
      <c r="HFX1" s="368"/>
      <c r="HFY1" s="368"/>
      <c r="HFZ1" s="368"/>
      <c r="HGA1" s="368"/>
      <c r="HGB1" s="368"/>
      <c r="HGC1" s="368"/>
      <c r="HGD1" s="368"/>
      <c r="HGE1" s="368"/>
      <c r="HGF1" s="368"/>
      <c r="HGG1" s="368"/>
      <c r="HGH1" s="368"/>
      <c r="HGI1" s="368"/>
      <c r="HGJ1" s="368"/>
      <c r="HGK1" s="368"/>
      <c r="HGL1" s="368"/>
      <c r="HGM1" s="368"/>
      <c r="HGN1" s="368"/>
      <c r="HGO1" s="368"/>
      <c r="HGP1" s="368"/>
      <c r="HGQ1" s="368"/>
      <c r="HGR1" s="368"/>
      <c r="HGS1" s="368"/>
      <c r="HGT1" s="368"/>
      <c r="HGU1" s="368"/>
      <c r="HGV1" s="368"/>
      <c r="HGW1" s="368"/>
      <c r="HGX1" s="368"/>
      <c r="HGY1" s="368"/>
      <c r="HGZ1" s="368"/>
      <c r="HHA1" s="368"/>
      <c r="HHB1" s="368"/>
      <c r="HHC1" s="368"/>
      <c r="HHD1" s="368"/>
      <c r="HHE1" s="368"/>
      <c r="HHF1" s="368"/>
      <c r="HHG1" s="368"/>
      <c r="HHH1" s="368"/>
      <c r="HHI1" s="368"/>
      <c r="HHJ1" s="368"/>
      <c r="HHK1" s="368"/>
      <c r="HHL1" s="368"/>
      <c r="HHM1" s="368"/>
      <c r="HHN1" s="368"/>
      <c r="HHO1" s="368"/>
      <c r="HHP1" s="368"/>
      <c r="HHQ1" s="368"/>
      <c r="HHR1" s="368"/>
      <c r="HHS1" s="368"/>
      <c r="HHT1" s="368"/>
      <c r="HHU1" s="368"/>
      <c r="HHV1" s="368"/>
      <c r="HHW1" s="368"/>
      <c r="HHX1" s="368"/>
      <c r="HHY1" s="368"/>
      <c r="HHZ1" s="368"/>
      <c r="HIA1" s="368"/>
      <c r="HIB1" s="368"/>
      <c r="HIC1" s="368"/>
      <c r="HID1" s="368"/>
      <c r="HIE1" s="368"/>
      <c r="HIF1" s="368"/>
      <c r="HIG1" s="368"/>
      <c r="HIH1" s="368"/>
      <c r="HII1" s="368"/>
      <c r="HIJ1" s="368"/>
      <c r="HIK1" s="368"/>
      <c r="HIL1" s="368"/>
      <c r="HIM1" s="368"/>
      <c r="HIN1" s="368"/>
      <c r="HIO1" s="368"/>
      <c r="HIP1" s="368"/>
      <c r="HIQ1" s="368"/>
      <c r="HIR1" s="368"/>
      <c r="HIS1" s="368"/>
      <c r="HIT1" s="368"/>
      <c r="HIU1" s="368"/>
      <c r="HIV1" s="368"/>
      <c r="HIW1" s="368"/>
      <c r="HIX1" s="368"/>
      <c r="HIY1" s="368"/>
      <c r="HIZ1" s="368"/>
      <c r="HJA1" s="368"/>
      <c r="HJB1" s="368"/>
      <c r="HJC1" s="368"/>
      <c r="HJD1" s="368"/>
      <c r="HJE1" s="368"/>
      <c r="HJF1" s="368"/>
      <c r="HJG1" s="368"/>
      <c r="HJH1" s="368"/>
      <c r="HJI1" s="368"/>
      <c r="HJJ1" s="368"/>
      <c r="HJK1" s="368"/>
      <c r="HJL1" s="368"/>
      <c r="HJM1" s="368"/>
      <c r="HJN1" s="368"/>
      <c r="HJO1" s="368"/>
      <c r="HJP1" s="368"/>
      <c r="HJQ1" s="368"/>
      <c r="HJR1" s="368"/>
      <c r="HJS1" s="368"/>
      <c r="HJT1" s="368"/>
      <c r="HJU1" s="368"/>
      <c r="HJV1" s="368"/>
      <c r="HJW1" s="368"/>
      <c r="HJX1" s="368"/>
      <c r="HJY1" s="368"/>
      <c r="HJZ1" s="368"/>
      <c r="HKA1" s="368"/>
      <c r="HKB1" s="368"/>
      <c r="HKC1" s="368"/>
      <c r="HKD1" s="368"/>
      <c r="HKE1" s="368"/>
      <c r="HKF1" s="368"/>
      <c r="HKG1" s="368"/>
      <c r="HKH1" s="368"/>
      <c r="HKI1" s="368"/>
      <c r="HKJ1" s="368"/>
      <c r="HKK1" s="368"/>
      <c r="HKL1" s="368"/>
      <c r="HKM1" s="368"/>
      <c r="HKN1" s="368"/>
      <c r="HKO1" s="368"/>
      <c r="HKP1" s="368"/>
      <c r="HKQ1" s="368"/>
      <c r="HKR1" s="368"/>
      <c r="HKS1" s="368"/>
      <c r="HKT1" s="368"/>
      <c r="HKU1" s="368"/>
      <c r="HKV1" s="368"/>
      <c r="HKW1" s="368"/>
      <c r="HKX1" s="368"/>
      <c r="HKY1" s="368"/>
      <c r="HKZ1" s="368"/>
      <c r="HLA1" s="368"/>
      <c r="HLB1" s="368"/>
      <c r="HLC1" s="368"/>
      <c r="HLD1" s="368"/>
      <c r="HLE1" s="368"/>
      <c r="HLF1" s="368"/>
      <c r="HLG1" s="368"/>
      <c r="HLH1" s="368"/>
      <c r="HLI1" s="368"/>
      <c r="HLJ1" s="368"/>
      <c r="HLK1" s="368"/>
      <c r="HLL1" s="368"/>
      <c r="HLM1" s="368"/>
      <c r="HLN1" s="368"/>
      <c r="HLO1" s="368"/>
      <c r="HLP1" s="368"/>
      <c r="HLQ1" s="368"/>
      <c r="HLR1" s="368"/>
      <c r="HLS1" s="368"/>
      <c r="HLT1" s="368"/>
      <c r="HLU1" s="368"/>
      <c r="HLV1" s="368"/>
      <c r="HLW1" s="368"/>
      <c r="HLX1" s="368"/>
      <c r="HLY1" s="368"/>
      <c r="HLZ1" s="368"/>
      <c r="HMA1" s="368"/>
      <c r="HMB1" s="368"/>
      <c r="HMC1" s="368"/>
      <c r="HMD1" s="368"/>
      <c r="HME1" s="368"/>
      <c r="HMF1" s="368"/>
      <c r="HMG1" s="368"/>
      <c r="HMH1" s="368"/>
      <c r="HMI1" s="368"/>
      <c r="HMJ1" s="368"/>
      <c r="HMK1" s="368"/>
      <c r="HML1" s="368"/>
      <c r="HMM1" s="368"/>
      <c r="HMN1" s="368"/>
      <c r="HMO1" s="368"/>
      <c r="HMP1" s="368"/>
      <c r="HMQ1" s="368"/>
      <c r="HMR1" s="368"/>
      <c r="HMS1" s="368"/>
      <c r="HMT1" s="368"/>
      <c r="HMU1" s="368"/>
      <c r="HMV1" s="368"/>
      <c r="HMW1" s="368"/>
      <c r="HMX1" s="368"/>
      <c r="HMY1" s="368"/>
      <c r="HMZ1" s="368"/>
      <c r="HNA1" s="368"/>
      <c r="HNB1" s="368"/>
      <c r="HNC1" s="368"/>
      <c r="HND1" s="368"/>
      <c r="HNE1" s="368"/>
      <c r="HNF1" s="368"/>
      <c r="HNG1" s="368"/>
      <c r="HNH1" s="368"/>
      <c r="HNI1" s="368"/>
      <c r="HNJ1" s="368"/>
      <c r="HNK1" s="368"/>
      <c r="HNL1" s="368"/>
      <c r="HNM1" s="368"/>
      <c r="HNN1" s="368"/>
      <c r="HNO1" s="368"/>
      <c r="HNP1" s="368"/>
      <c r="HNQ1" s="368"/>
      <c r="HNR1" s="368"/>
      <c r="HNS1" s="368"/>
      <c r="HNT1" s="368"/>
      <c r="HNU1" s="368"/>
      <c r="HNV1" s="368"/>
      <c r="HNW1" s="368"/>
      <c r="HNX1" s="368"/>
      <c r="HNY1" s="368"/>
      <c r="HNZ1" s="368"/>
      <c r="HOA1" s="368"/>
      <c r="HOB1" s="368"/>
      <c r="HOC1" s="368"/>
      <c r="HOD1" s="368"/>
      <c r="HOE1" s="368"/>
      <c r="HOF1" s="368"/>
      <c r="HOG1" s="368"/>
      <c r="HOH1" s="368"/>
      <c r="HOI1" s="368"/>
      <c r="HOJ1" s="368"/>
      <c r="HOK1" s="368"/>
      <c r="HOL1" s="368"/>
      <c r="HOM1" s="368"/>
      <c r="HON1" s="368"/>
      <c r="HOO1" s="368"/>
      <c r="HOP1" s="368"/>
      <c r="HOQ1" s="368"/>
      <c r="HOR1" s="368"/>
      <c r="HOS1" s="368"/>
      <c r="HOT1" s="368"/>
      <c r="HOU1" s="368"/>
      <c r="HOV1" s="368"/>
      <c r="HOW1" s="368"/>
      <c r="HOX1" s="368"/>
      <c r="HOY1" s="368"/>
      <c r="HOZ1" s="368"/>
      <c r="HPA1" s="368"/>
      <c r="HPB1" s="368"/>
      <c r="HPC1" s="368"/>
      <c r="HPD1" s="368"/>
      <c r="HPE1" s="368"/>
      <c r="HPF1" s="368"/>
      <c r="HPG1" s="368"/>
      <c r="HPH1" s="368"/>
      <c r="HPI1" s="368"/>
      <c r="HPJ1" s="368"/>
      <c r="HPK1" s="368"/>
      <c r="HPL1" s="368"/>
      <c r="HPM1" s="368"/>
      <c r="HPN1" s="368"/>
      <c r="HPO1" s="368"/>
      <c r="HPP1" s="368"/>
      <c r="HPQ1" s="368"/>
      <c r="HPR1" s="368"/>
      <c r="HPS1" s="368"/>
      <c r="HPT1" s="368"/>
      <c r="HPU1" s="368"/>
      <c r="HPV1" s="368"/>
      <c r="HPW1" s="368"/>
      <c r="HPX1" s="368"/>
      <c r="HPY1" s="368"/>
      <c r="HPZ1" s="368"/>
      <c r="HQA1" s="368"/>
      <c r="HQB1" s="368"/>
      <c r="HQC1" s="368"/>
      <c r="HQD1" s="368"/>
      <c r="HQE1" s="368"/>
      <c r="HQF1" s="368"/>
      <c r="HQG1" s="368"/>
      <c r="HQH1" s="368"/>
      <c r="HQI1" s="368"/>
      <c r="HQJ1" s="368"/>
      <c r="HQK1" s="368"/>
      <c r="HQL1" s="368"/>
      <c r="HQM1" s="368"/>
      <c r="HQN1" s="368"/>
      <c r="HQO1" s="368"/>
      <c r="HQP1" s="368"/>
      <c r="HQQ1" s="368"/>
      <c r="HQR1" s="368"/>
      <c r="HQS1" s="368"/>
      <c r="HQT1" s="368"/>
      <c r="HQU1" s="368"/>
      <c r="HQV1" s="368"/>
      <c r="HQW1" s="368"/>
      <c r="HQX1" s="368"/>
      <c r="HQY1" s="368"/>
      <c r="HQZ1" s="368"/>
      <c r="HRA1" s="368"/>
      <c r="HRB1" s="368"/>
      <c r="HRC1" s="368"/>
      <c r="HRD1" s="368"/>
      <c r="HRE1" s="368"/>
      <c r="HRF1" s="368"/>
      <c r="HRG1" s="368"/>
      <c r="HRH1" s="368"/>
      <c r="HRI1" s="368"/>
      <c r="HRJ1" s="368"/>
      <c r="HRK1" s="368"/>
      <c r="HRL1" s="368"/>
      <c r="HRM1" s="368"/>
      <c r="HRN1" s="368"/>
      <c r="HRO1" s="368"/>
      <c r="HRP1" s="368"/>
      <c r="HRQ1" s="368"/>
      <c r="HRR1" s="368"/>
      <c r="HRS1" s="368"/>
      <c r="HRT1" s="368"/>
      <c r="HRU1" s="368"/>
      <c r="HRV1" s="368"/>
      <c r="HRW1" s="368"/>
      <c r="HRX1" s="368"/>
      <c r="HRY1" s="368"/>
      <c r="HRZ1" s="368"/>
      <c r="HSA1" s="368"/>
      <c r="HSB1" s="368"/>
      <c r="HSC1" s="368"/>
      <c r="HSD1" s="368"/>
      <c r="HSE1" s="368"/>
      <c r="HSF1" s="368"/>
      <c r="HSG1" s="368"/>
      <c r="HSH1" s="368"/>
      <c r="HSI1" s="368"/>
      <c r="HSJ1" s="368"/>
      <c r="HSK1" s="368"/>
      <c r="HSL1" s="368"/>
      <c r="HSM1" s="368"/>
      <c r="HSN1" s="368"/>
      <c r="HSO1" s="368"/>
      <c r="HSP1" s="368"/>
      <c r="HSQ1" s="368"/>
      <c r="HSR1" s="368"/>
      <c r="HSS1" s="368"/>
      <c r="HST1" s="368"/>
      <c r="HSU1" s="368"/>
      <c r="HSV1" s="368"/>
      <c r="HSW1" s="368"/>
      <c r="HSX1" s="368"/>
      <c r="HSY1" s="368"/>
      <c r="HSZ1" s="368"/>
      <c r="HTA1" s="368"/>
      <c r="HTB1" s="368"/>
      <c r="HTC1" s="368"/>
      <c r="HTD1" s="368"/>
      <c r="HTE1" s="368"/>
      <c r="HTF1" s="368"/>
      <c r="HTG1" s="368"/>
      <c r="HTH1" s="368"/>
      <c r="HTI1" s="368"/>
      <c r="HTJ1" s="368"/>
      <c r="HTK1" s="368"/>
      <c r="HTL1" s="368"/>
      <c r="HTM1" s="368"/>
      <c r="HTN1" s="368"/>
      <c r="HTO1" s="368"/>
      <c r="HTP1" s="368"/>
      <c r="HTQ1" s="368"/>
      <c r="HTR1" s="368"/>
      <c r="HTS1" s="368"/>
      <c r="HTT1" s="368"/>
      <c r="HTU1" s="368"/>
      <c r="HTV1" s="368"/>
      <c r="HTW1" s="368"/>
      <c r="HTX1" s="368"/>
      <c r="HTY1" s="368"/>
      <c r="HTZ1" s="368"/>
      <c r="HUA1" s="368"/>
      <c r="HUB1" s="368"/>
      <c r="HUC1" s="368"/>
      <c r="HUD1" s="368"/>
      <c r="HUE1" s="368"/>
      <c r="HUF1" s="368"/>
      <c r="HUG1" s="368"/>
      <c r="HUH1" s="368"/>
      <c r="HUI1" s="368"/>
      <c r="HUJ1" s="368"/>
      <c r="HUK1" s="368"/>
      <c r="HUL1" s="368"/>
      <c r="HUM1" s="368"/>
      <c r="HUN1" s="368"/>
      <c r="HUO1" s="368"/>
      <c r="HUP1" s="368"/>
      <c r="HUQ1" s="368"/>
      <c r="HUR1" s="368"/>
      <c r="HUS1" s="368"/>
      <c r="HUT1" s="368"/>
      <c r="HUU1" s="368"/>
      <c r="HUV1" s="368"/>
      <c r="HUW1" s="368"/>
      <c r="HUX1" s="368"/>
      <c r="HUY1" s="368"/>
      <c r="HUZ1" s="368"/>
      <c r="HVA1" s="368"/>
      <c r="HVB1" s="368"/>
      <c r="HVC1" s="368"/>
      <c r="HVD1" s="368"/>
      <c r="HVE1" s="368"/>
      <c r="HVF1" s="368"/>
      <c r="HVG1" s="368"/>
      <c r="HVH1" s="368"/>
      <c r="HVI1" s="368"/>
      <c r="HVJ1" s="368"/>
      <c r="HVK1" s="368"/>
      <c r="HVL1" s="368"/>
      <c r="HVM1" s="368"/>
      <c r="HVN1" s="368"/>
      <c r="HVO1" s="368"/>
      <c r="HVP1" s="368"/>
      <c r="HVQ1" s="368"/>
      <c r="HVR1" s="368"/>
      <c r="HVS1" s="368"/>
      <c r="HVT1" s="368"/>
      <c r="HVU1" s="368"/>
      <c r="HVV1" s="368"/>
      <c r="HVW1" s="368"/>
      <c r="HVX1" s="368"/>
      <c r="HVY1" s="368"/>
      <c r="HVZ1" s="368"/>
      <c r="HWA1" s="368"/>
      <c r="HWB1" s="368"/>
      <c r="HWC1" s="368"/>
      <c r="HWD1" s="368"/>
      <c r="HWE1" s="368"/>
      <c r="HWF1" s="368"/>
      <c r="HWG1" s="368"/>
      <c r="HWH1" s="368"/>
      <c r="HWI1" s="368"/>
      <c r="HWJ1" s="368"/>
      <c r="HWK1" s="368"/>
      <c r="HWL1" s="368"/>
      <c r="HWM1" s="368"/>
      <c r="HWN1" s="368"/>
      <c r="HWO1" s="368"/>
      <c r="HWP1" s="368"/>
      <c r="HWQ1" s="368"/>
      <c r="HWR1" s="368"/>
      <c r="HWS1" s="368"/>
      <c r="HWT1" s="368"/>
      <c r="HWU1" s="368"/>
      <c r="HWV1" s="368"/>
      <c r="HWW1" s="368"/>
      <c r="HWX1" s="368"/>
      <c r="HWY1" s="368"/>
      <c r="HWZ1" s="368"/>
      <c r="HXA1" s="368"/>
      <c r="HXB1" s="368"/>
      <c r="HXC1" s="368"/>
      <c r="HXD1" s="368"/>
      <c r="HXE1" s="368"/>
      <c r="HXF1" s="368"/>
      <c r="HXG1" s="368"/>
      <c r="HXH1" s="368"/>
      <c r="HXI1" s="368"/>
      <c r="HXJ1" s="368"/>
      <c r="HXK1" s="368"/>
      <c r="HXL1" s="368"/>
      <c r="HXM1" s="368"/>
      <c r="HXN1" s="368"/>
      <c r="HXO1" s="368"/>
      <c r="HXP1" s="368"/>
      <c r="HXQ1" s="368"/>
      <c r="HXR1" s="368"/>
      <c r="HXS1" s="368"/>
      <c r="HXT1" s="368"/>
      <c r="HXU1" s="368"/>
      <c r="HXV1" s="368"/>
      <c r="HXW1" s="368"/>
      <c r="HXX1" s="368"/>
      <c r="HXY1" s="368"/>
      <c r="HXZ1" s="368"/>
      <c r="HYA1" s="368"/>
      <c r="HYB1" s="368"/>
      <c r="HYC1" s="368"/>
      <c r="HYD1" s="368"/>
      <c r="HYE1" s="368"/>
      <c r="HYF1" s="368"/>
      <c r="HYG1" s="368"/>
      <c r="HYH1" s="368"/>
      <c r="HYI1" s="368"/>
      <c r="HYJ1" s="368"/>
      <c r="HYK1" s="368"/>
      <c r="HYL1" s="368"/>
      <c r="HYM1" s="368"/>
      <c r="HYN1" s="368"/>
      <c r="HYO1" s="368"/>
      <c r="HYP1" s="368"/>
      <c r="HYQ1" s="368"/>
      <c r="HYR1" s="368"/>
      <c r="HYS1" s="368"/>
      <c r="HYT1" s="368"/>
      <c r="HYU1" s="368"/>
      <c r="HYV1" s="368"/>
      <c r="HYW1" s="368"/>
      <c r="HYX1" s="368"/>
      <c r="HYY1" s="368"/>
      <c r="HYZ1" s="368"/>
      <c r="HZA1" s="368"/>
      <c r="HZB1" s="368"/>
      <c r="HZC1" s="368"/>
      <c r="HZD1" s="368"/>
      <c r="HZE1" s="368"/>
      <c r="HZF1" s="368"/>
      <c r="HZG1" s="368"/>
      <c r="HZH1" s="368"/>
      <c r="HZI1" s="368"/>
      <c r="HZJ1" s="368"/>
      <c r="HZK1" s="368"/>
      <c r="HZL1" s="368"/>
      <c r="HZM1" s="368"/>
      <c r="HZN1" s="368"/>
      <c r="HZO1" s="368"/>
      <c r="HZP1" s="368"/>
      <c r="HZQ1" s="368"/>
      <c r="HZR1" s="368"/>
      <c r="HZS1" s="368"/>
      <c r="HZT1" s="368"/>
      <c r="HZU1" s="368"/>
      <c r="HZV1" s="368"/>
      <c r="HZW1" s="368"/>
      <c r="HZX1" s="368"/>
      <c r="HZY1" s="368"/>
      <c r="HZZ1" s="368"/>
      <c r="IAA1" s="368"/>
      <c r="IAB1" s="368"/>
      <c r="IAC1" s="368"/>
      <c r="IAD1" s="368"/>
      <c r="IAE1" s="368"/>
      <c r="IAF1" s="368"/>
      <c r="IAG1" s="368"/>
      <c r="IAH1" s="368"/>
      <c r="IAI1" s="368"/>
      <c r="IAJ1" s="368"/>
      <c r="IAK1" s="368"/>
      <c r="IAL1" s="368"/>
      <c r="IAM1" s="368"/>
      <c r="IAN1" s="368"/>
      <c r="IAO1" s="368"/>
      <c r="IAP1" s="368"/>
      <c r="IAQ1" s="368"/>
      <c r="IAR1" s="368"/>
      <c r="IAS1" s="368"/>
      <c r="IAT1" s="368"/>
      <c r="IAU1" s="368"/>
      <c r="IAV1" s="368"/>
      <c r="IAW1" s="368"/>
      <c r="IAX1" s="368"/>
      <c r="IAY1" s="368"/>
      <c r="IAZ1" s="368"/>
      <c r="IBA1" s="368"/>
      <c r="IBB1" s="368"/>
      <c r="IBC1" s="368"/>
      <c r="IBD1" s="368"/>
      <c r="IBE1" s="368"/>
      <c r="IBF1" s="368"/>
      <c r="IBG1" s="368"/>
      <c r="IBH1" s="368"/>
      <c r="IBI1" s="368"/>
      <c r="IBJ1" s="368"/>
      <c r="IBK1" s="368"/>
      <c r="IBL1" s="368"/>
      <c r="IBM1" s="368"/>
      <c r="IBN1" s="368"/>
      <c r="IBO1" s="368"/>
      <c r="IBP1" s="368"/>
      <c r="IBQ1" s="368"/>
      <c r="IBR1" s="368"/>
      <c r="IBS1" s="368"/>
      <c r="IBT1" s="368"/>
      <c r="IBU1" s="368"/>
      <c r="IBV1" s="368"/>
      <c r="IBW1" s="368"/>
      <c r="IBX1" s="368"/>
      <c r="IBY1" s="368"/>
      <c r="IBZ1" s="368"/>
      <c r="ICA1" s="368"/>
      <c r="ICB1" s="368"/>
      <c r="ICC1" s="368"/>
      <c r="ICD1" s="368"/>
      <c r="ICE1" s="368"/>
      <c r="ICF1" s="368"/>
      <c r="ICG1" s="368"/>
      <c r="ICH1" s="368"/>
      <c r="ICI1" s="368"/>
      <c r="ICJ1" s="368"/>
      <c r="ICK1" s="368"/>
      <c r="ICL1" s="368"/>
      <c r="ICM1" s="368"/>
      <c r="ICN1" s="368"/>
      <c r="ICO1" s="368"/>
      <c r="ICP1" s="368"/>
      <c r="ICQ1" s="368"/>
      <c r="ICR1" s="368"/>
      <c r="ICS1" s="368"/>
      <c r="ICT1" s="368"/>
      <c r="ICU1" s="368"/>
      <c r="ICV1" s="368"/>
      <c r="ICW1" s="368"/>
      <c r="ICX1" s="368"/>
      <c r="ICY1" s="368"/>
      <c r="ICZ1" s="368"/>
      <c r="IDA1" s="368"/>
      <c r="IDB1" s="368"/>
      <c r="IDC1" s="368"/>
      <c r="IDD1" s="368"/>
      <c r="IDE1" s="368"/>
      <c r="IDF1" s="368"/>
      <c r="IDG1" s="368"/>
      <c r="IDH1" s="368"/>
      <c r="IDI1" s="368"/>
      <c r="IDJ1" s="368"/>
      <c r="IDK1" s="368"/>
      <c r="IDL1" s="368"/>
      <c r="IDM1" s="368"/>
      <c r="IDN1" s="368"/>
      <c r="IDO1" s="368"/>
      <c r="IDP1" s="368"/>
      <c r="IDQ1" s="368"/>
      <c r="IDR1" s="368"/>
      <c r="IDS1" s="368"/>
      <c r="IDT1" s="368"/>
      <c r="IDU1" s="368"/>
      <c r="IDV1" s="368"/>
      <c r="IDW1" s="368"/>
      <c r="IDX1" s="368"/>
      <c r="IDY1" s="368"/>
      <c r="IDZ1" s="368"/>
      <c r="IEA1" s="368"/>
      <c r="IEB1" s="368"/>
      <c r="IEC1" s="368"/>
      <c r="IED1" s="368"/>
      <c r="IEE1" s="368"/>
      <c r="IEF1" s="368"/>
      <c r="IEG1" s="368"/>
      <c r="IEH1" s="368"/>
      <c r="IEI1" s="368"/>
      <c r="IEJ1" s="368"/>
      <c r="IEK1" s="368"/>
      <c r="IEL1" s="368"/>
      <c r="IEM1" s="368"/>
      <c r="IEN1" s="368"/>
      <c r="IEO1" s="368"/>
      <c r="IEP1" s="368"/>
      <c r="IEQ1" s="368"/>
      <c r="IER1" s="368"/>
      <c r="IES1" s="368"/>
      <c r="IET1" s="368"/>
      <c r="IEU1" s="368"/>
      <c r="IEV1" s="368"/>
      <c r="IEW1" s="368"/>
      <c r="IEX1" s="368"/>
      <c r="IEY1" s="368"/>
      <c r="IEZ1" s="368"/>
      <c r="IFA1" s="368"/>
      <c r="IFB1" s="368"/>
      <c r="IFC1" s="368"/>
      <c r="IFD1" s="368"/>
      <c r="IFE1" s="368"/>
      <c r="IFF1" s="368"/>
      <c r="IFG1" s="368"/>
      <c r="IFH1" s="368"/>
      <c r="IFI1" s="368"/>
      <c r="IFJ1" s="368"/>
      <c r="IFK1" s="368"/>
      <c r="IFL1" s="368"/>
      <c r="IFM1" s="368"/>
      <c r="IFN1" s="368"/>
      <c r="IFO1" s="368"/>
      <c r="IFP1" s="368"/>
      <c r="IFQ1" s="368"/>
      <c r="IFR1" s="368"/>
      <c r="IFS1" s="368"/>
      <c r="IFT1" s="368"/>
      <c r="IFU1" s="368"/>
      <c r="IFV1" s="368"/>
      <c r="IFW1" s="368"/>
      <c r="IFX1" s="368"/>
      <c r="IFY1" s="368"/>
      <c r="IFZ1" s="368"/>
      <c r="IGA1" s="368"/>
      <c r="IGB1" s="368"/>
      <c r="IGC1" s="368"/>
      <c r="IGD1" s="368"/>
      <c r="IGE1" s="368"/>
      <c r="IGF1" s="368"/>
      <c r="IGG1" s="368"/>
      <c r="IGH1" s="368"/>
      <c r="IGI1" s="368"/>
      <c r="IGJ1" s="368"/>
      <c r="IGK1" s="368"/>
      <c r="IGL1" s="368"/>
      <c r="IGM1" s="368"/>
      <c r="IGN1" s="368"/>
      <c r="IGO1" s="368"/>
      <c r="IGP1" s="368"/>
      <c r="IGQ1" s="368"/>
      <c r="IGR1" s="368"/>
      <c r="IGS1" s="368"/>
      <c r="IGT1" s="368"/>
      <c r="IGU1" s="368"/>
      <c r="IGV1" s="368"/>
      <c r="IGW1" s="368"/>
      <c r="IGX1" s="368"/>
      <c r="IGY1" s="368"/>
      <c r="IGZ1" s="368"/>
      <c r="IHA1" s="368"/>
      <c r="IHB1" s="368"/>
      <c r="IHC1" s="368"/>
      <c r="IHD1" s="368"/>
      <c r="IHE1" s="368"/>
      <c r="IHF1" s="368"/>
      <c r="IHG1" s="368"/>
      <c r="IHH1" s="368"/>
      <c r="IHI1" s="368"/>
      <c r="IHJ1" s="368"/>
      <c r="IHK1" s="368"/>
      <c r="IHL1" s="368"/>
      <c r="IHM1" s="368"/>
      <c r="IHN1" s="368"/>
      <c r="IHO1" s="368"/>
      <c r="IHP1" s="368"/>
      <c r="IHQ1" s="368"/>
      <c r="IHR1" s="368"/>
      <c r="IHS1" s="368"/>
      <c r="IHT1" s="368"/>
      <c r="IHU1" s="368"/>
      <c r="IHV1" s="368"/>
      <c r="IHW1" s="368"/>
      <c r="IHX1" s="368"/>
      <c r="IHY1" s="368"/>
      <c r="IHZ1" s="368"/>
      <c r="IIA1" s="368"/>
      <c r="IIB1" s="368"/>
      <c r="IIC1" s="368"/>
      <c r="IID1" s="368"/>
      <c r="IIE1" s="368"/>
      <c r="IIF1" s="368"/>
      <c r="IIG1" s="368"/>
      <c r="IIH1" s="368"/>
      <c r="III1" s="368"/>
      <c r="IIJ1" s="368"/>
      <c r="IIK1" s="368"/>
      <c r="IIL1" s="368"/>
      <c r="IIM1" s="368"/>
      <c r="IIN1" s="368"/>
      <c r="IIO1" s="368"/>
      <c r="IIP1" s="368"/>
      <c r="IIQ1" s="368"/>
      <c r="IIR1" s="368"/>
      <c r="IIS1" s="368"/>
      <c r="IIT1" s="368"/>
      <c r="IIU1" s="368"/>
      <c r="IIV1" s="368"/>
      <c r="IIW1" s="368"/>
      <c r="IIX1" s="368"/>
      <c r="IIY1" s="368"/>
      <c r="IIZ1" s="368"/>
      <c r="IJA1" s="368"/>
      <c r="IJB1" s="368"/>
      <c r="IJC1" s="368"/>
      <c r="IJD1" s="368"/>
      <c r="IJE1" s="368"/>
      <c r="IJF1" s="368"/>
      <c r="IJG1" s="368"/>
      <c r="IJH1" s="368"/>
      <c r="IJI1" s="368"/>
      <c r="IJJ1" s="368"/>
      <c r="IJK1" s="368"/>
      <c r="IJL1" s="368"/>
      <c r="IJM1" s="368"/>
      <c r="IJN1" s="368"/>
      <c r="IJO1" s="368"/>
      <c r="IJP1" s="368"/>
      <c r="IJQ1" s="368"/>
      <c r="IJR1" s="368"/>
      <c r="IJS1" s="368"/>
      <c r="IJT1" s="368"/>
      <c r="IJU1" s="368"/>
      <c r="IJV1" s="368"/>
      <c r="IJW1" s="368"/>
      <c r="IJX1" s="368"/>
      <c r="IJY1" s="368"/>
      <c r="IJZ1" s="368"/>
      <c r="IKA1" s="368"/>
      <c r="IKB1" s="368"/>
      <c r="IKC1" s="368"/>
      <c r="IKD1" s="368"/>
      <c r="IKE1" s="368"/>
      <c r="IKF1" s="368"/>
      <c r="IKG1" s="368"/>
      <c r="IKH1" s="368"/>
      <c r="IKI1" s="368"/>
      <c r="IKJ1" s="368"/>
      <c r="IKK1" s="368"/>
      <c r="IKL1" s="368"/>
      <c r="IKM1" s="368"/>
      <c r="IKN1" s="368"/>
      <c r="IKO1" s="368"/>
      <c r="IKP1" s="368"/>
      <c r="IKQ1" s="368"/>
      <c r="IKR1" s="368"/>
      <c r="IKS1" s="368"/>
      <c r="IKT1" s="368"/>
      <c r="IKU1" s="368"/>
      <c r="IKV1" s="368"/>
      <c r="IKW1" s="368"/>
      <c r="IKX1" s="368"/>
      <c r="IKY1" s="368"/>
      <c r="IKZ1" s="368"/>
      <c r="ILA1" s="368"/>
      <c r="ILB1" s="368"/>
      <c r="ILC1" s="368"/>
      <c r="ILD1" s="368"/>
      <c r="ILE1" s="368"/>
      <c r="ILF1" s="368"/>
      <c r="ILG1" s="368"/>
      <c r="ILH1" s="368"/>
      <c r="ILI1" s="368"/>
      <c r="ILJ1" s="368"/>
      <c r="ILK1" s="368"/>
      <c r="ILL1" s="368"/>
      <c r="ILM1" s="368"/>
      <c r="ILN1" s="368"/>
      <c r="ILO1" s="368"/>
      <c r="ILP1" s="368"/>
      <c r="ILQ1" s="368"/>
      <c r="ILR1" s="368"/>
      <c r="ILS1" s="368"/>
      <c r="ILT1" s="368"/>
      <c r="ILU1" s="368"/>
      <c r="ILV1" s="368"/>
      <c r="ILW1" s="368"/>
      <c r="ILX1" s="368"/>
      <c r="ILY1" s="368"/>
      <c r="ILZ1" s="368"/>
      <c r="IMA1" s="368"/>
      <c r="IMB1" s="368"/>
      <c r="IMC1" s="368"/>
      <c r="IMD1" s="368"/>
      <c r="IME1" s="368"/>
      <c r="IMF1" s="368"/>
      <c r="IMG1" s="368"/>
      <c r="IMH1" s="368"/>
      <c r="IMI1" s="368"/>
      <c r="IMJ1" s="368"/>
      <c r="IMK1" s="368"/>
      <c r="IML1" s="368"/>
      <c r="IMM1" s="368"/>
      <c r="IMN1" s="368"/>
      <c r="IMO1" s="368"/>
      <c r="IMP1" s="368"/>
      <c r="IMQ1" s="368"/>
      <c r="IMR1" s="368"/>
      <c r="IMS1" s="368"/>
      <c r="IMT1" s="368"/>
      <c r="IMU1" s="368"/>
      <c r="IMV1" s="368"/>
      <c r="IMW1" s="368"/>
      <c r="IMX1" s="368"/>
      <c r="IMY1" s="368"/>
      <c r="IMZ1" s="368"/>
      <c r="INA1" s="368"/>
      <c r="INB1" s="368"/>
      <c r="INC1" s="368"/>
      <c r="IND1" s="368"/>
      <c r="INE1" s="368"/>
      <c r="INF1" s="368"/>
      <c r="ING1" s="368"/>
      <c r="INH1" s="368"/>
      <c r="INI1" s="368"/>
      <c r="INJ1" s="368"/>
      <c r="INK1" s="368"/>
      <c r="INL1" s="368"/>
      <c r="INM1" s="368"/>
      <c r="INN1" s="368"/>
      <c r="INO1" s="368"/>
      <c r="INP1" s="368"/>
      <c r="INQ1" s="368"/>
      <c r="INR1" s="368"/>
      <c r="INS1" s="368"/>
      <c r="INT1" s="368"/>
      <c r="INU1" s="368"/>
      <c r="INV1" s="368"/>
      <c r="INW1" s="368"/>
      <c r="INX1" s="368"/>
      <c r="INY1" s="368"/>
      <c r="INZ1" s="368"/>
      <c r="IOA1" s="368"/>
      <c r="IOB1" s="368"/>
      <c r="IOC1" s="368"/>
      <c r="IOD1" s="368"/>
      <c r="IOE1" s="368"/>
      <c r="IOF1" s="368"/>
      <c r="IOG1" s="368"/>
      <c r="IOH1" s="368"/>
      <c r="IOI1" s="368"/>
      <c r="IOJ1" s="368"/>
      <c r="IOK1" s="368"/>
      <c r="IOL1" s="368"/>
      <c r="IOM1" s="368"/>
      <c r="ION1" s="368"/>
      <c r="IOO1" s="368"/>
      <c r="IOP1" s="368"/>
      <c r="IOQ1" s="368"/>
      <c r="IOR1" s="368"/>
      <c r="IOS1" s="368"/>
      <c r="IOT1" s="368"/>
      <c r="IOU1" s="368"/>
      <c r="IOV1" s="368"/>
      <c r="IOW1" s="368"/>
      <c r="IOX1" s="368"/>
      <c r="IOY1" s="368"/>
      <c r="IOZ1" s="368"/>
      <c r="IPA1" s="368"/>
      <c r="IPB1" s="368"/>
      <c r="IPC1" s="368"/>
      <c r="IPD1" s="368"/>
      <c r="IPE1" s="368"/>
      <c r="IPF1" s="368"/>
      <c r="IPG1" s="368"/>
      <c r="IPH1" s="368"/>
      <c r="IPI1" s="368"/>
      <c r="IPJ1" s="368"/>
      <c r="IPK1" s="368"/>
      <c r="IPL1" s="368"/>
      <c r="IPM1" s="368"/>
      <c r="IPN1" s="368"/>
      <c r="IPO1" s="368"/>
      <c r="IPP1" s="368"/>
      <c r="IPQ1" s="368"/>
      <c r="IPR1" s="368"/>
      <c r="IPS1" s="368"/>
      <c r="IPT1" s="368"/>
      <c r="IPU1" s="368"/>
      <c r="IPV1" s="368"/>
      <c r="IPW1" s="368"/>
      <c r="IPX1" s="368"/>
      <c r="IPY1" s="368"/>
      <c r="IPZ1" s="368"/>
      <c r="IQA1" s="368"/>
      <c r="IQB1" s="368"/>
      <c r="IQC1" s="368"/>
      <c r="IQD1" s="368"/>
      <c r="IQE1" s="368"/>
      <c r="IQF1" s="368"/>
      <c r="IQG1" s="368"/>
      <c r="IQH1" s="368"/>
      <c r="IQI1" s="368"/>
      <c r="IQJ1" s="368"/>
      <c r="IQK1" s="368"/>
      <c r="IQL1" s="368"/>
      <c r="IQM1" s="368"/>
      <c r="IQN1" s="368"/>
      <c r="IQO1" s="368"/>
      <c r="IQP1" s="368"/>
      <c r="IQQ1" s="368"/>
      <c r="IQR1" s="368"/>
      <c r="IQS1" s="368"/>
      <c r="IQT1" s="368"/>
      <c r="IQU1" s="368"/>
      <c r="IQV1" s="368"/>
      <c r="IQW1" s="368"/>
      <c r="IQX1" s="368"/>
      <c r="IQY1" s="368"/>
      <c r="IQZ1" s="368"/>
      <c r="IRA1" s="368"/>
      <c r="IRB1" s="368"/>
      <c r="IRC1" s="368"/>
      <c r="IRD1" s="368"/>
      <c r="IRE1" s="368"/>
      <c r="IRF1" s="368"/>
      <c r="IRG1" s="368"/>
      <c r="IRH1" s="368"/>
      <c r="IRI1" s="368"/>
      <c r="IRJ1" s="368"/>
      <c r="IRK1" s="368"/>
      <c r="IRL1" s="368"/>
      <c r="IRM1" s="368"/>
      <c r="IRN1" s="368"/>
      <c r="IRO1" s="368"/>
      <c r="IRP1" s="368"/>
      <c r="IRQ1" s="368"/>
      <c r="IRR1" s="368"/>
      <c r="IRS1" s="368"/>
      <c r="IRT1" s="368"/>
      <c r="IRU1" s="368"/>
      <c r="IRV1" s="368"/>
      <c r="IRW1" s="368"/>
      <c r="IRX1" s="368"/>
      <c r="IRY1" s="368"/>
      <c r="IRZ1" s="368"/>
      <c r="ISA1" s="368"/>
      <c r="ISB1" s="368"/>
      <c r="ISC1" s="368"/>
      <c r="ISD1" s="368"/>
      <c r="ISE1" s="368"/>
      <c r="ISF1" s="368"/>
      <c r="ISG1" s="368"/>
      <c r="ISH1" s="368"/>
      <c r="ISI1" s="368"/>
      <c r="ISJ1" s="368"/>
      <c r="ISK1" s="368"/>
      <c r="ISL1" s="368"/>
      <c r="ISM1" s="368"/>
      <c r="ISN1" s="368"/>
      <c r="ISO1" s="368"/>
      <c r="ISP1" s="368"/>
      <c r="ISQ1" s="368"/>
      <c r="ISR1" s="368"/>
      <c r="ISS1" s="368"/>
      <c r="IST1" s="368"/>
      <c r="ISU1" s="368"/>
      <c r="ISV1" s="368"/>
      <c r="ISW1" s="368"/>
      <c r="ISX1" s="368"/>
      <c r="ISY1" s="368"/>
      <c r="ISZ1" s="368"/>
      <c r="ITA1" s="368"/>
      <c r="ITB1" s="368"/>
      <c r="ITC1" s="368"/>
      <c r="ITD1" s="368"/>
      <c r="ITE1" s="368"/>
      <c r="ITF1" s="368"/>
      <c r="ITG1" s="368"/>
      <c r="ITH1" s="368"/>
      <c r="ITI1" s="368"/>
      <c r="ITJ1" s="368"/>
      <c r="ITK1" s="368"/>
      <c r="ITL1" s="368"/>
      <c r="ITM1" s="368"/>
      <c r="ITN1" s="368"/>
      <c r="ITO1" s="368"/>
      <c r="ITP1" s="368"/>
      <c r="ITQ1" s="368"/>
      <c r="ITR1" s="368"/>
      <c r="ITS1" s="368"/>
      <c r="ITT1" s="368"/>
      <c r="ITU1" s="368"/>
      <c r="ITV1" s="368"/>
      <c r="ITW1" s="368"/>
      <c r="ITX1" s="368"/>
      <c r="ITY1" s="368"/>
      <c r="ITZ1" s="368"/>
      <c r="IUA1" s="368"/>
      <c r="IUB1" s="368"/>
      <c r="IUC1" s="368"/>
      <c r="IUD1" s="368"/>
      <c r="IUE1" s="368"/>
      <c r="IUF1" s="368"/>
      <c r="IUG1" s="368"/>
      <c r="IUH1" s="368"/>
      <c r="IUI1" s="368"/>
      <c r="IUJ1" s="368"/>
      <c r="IUK1" s="368"/>
      <c r="IUL1" s="368"/>
      <c r="IUM1" s="368"/>
      <c r="IUN1" s="368"/>
      <c r="IUO1" s="368"/>
      <c r="IUP1" s="368"/>
      <c r="IUQ1" s="368"/>
      <c r="IUR1" s="368"/>
      <c r="IUS1" s="368"/>
      <c r="IUT1" s="368"/>
      <c r="IUU1" s="368"/>
      <c r="IUV1" s="368"/>
      <c r="IUW1" s="368"/>
      <c r="IUX1" s="368"/>
      <c r="IUY1" s="368"/>
      <c r="IUZ1" s="368"/>
      <c r="IVA1" s="368"/>
      <c r="IVB1" s="368"/>
      <c r="IVC1" s="368"/>
      <c r="IVD1" s="368"/>
      <c r="IVE1" s="368"/>
      <c r="IVF1" s="368"/>
      <c r="IVG1" s="368"/>
      <c r="IVH1" s="368"/>
      <c r="IVI1" s="368"/>
      <c r="IVJ1" s="368"/>
      <c r="IVK1" s="368"/>
      <c r="IVL1" s="368"/>
      <c r="IVM1" s="368"/>
      <c r="IVN1" s="368"/>
      <c r="IVO1" s="368"/>
      <c r="IVP1" s="368"/>
      <c r="IVQ1" s="368"/>
      <c r="IVR1" s="368"/>
      <c r="IVS1" s="368"/>
      <c r="IVT1" s="368"/>
      <c r="IVU1" s="368"/>
      <c r="IVV1" s="368"/>
      <c r="IVW1" s="368"/>
      <c r="IVX1" s="368"/>
      <c r="IVY1" s="368"/>
      <c r="IVZ1" s="368"/>
      <c r="IWA1" s="368"/>
      <c r="IWB1" s="368"/>
      <c r="IWC1" s="368"/>
      <c r="IWD1" s="368"/>
      <c r="IWE1" s="368"/>
      <c r="IWF1" s="368"/>
      <c r="IWG1" s="368"/>
      <c r="IWH1" s="368"/>
      <c r="IWI1" s="368"/>
      <c r="IWJ1" s="368"/>
      <c r="IWK1" s="368"/>
      <c r="IWL1" s="368"/>
      <c r="IWM1" s="368"/>
      <c r="IWN1" s="368"/>
      <c r="IWO1" s="368"/>
      <c r="IWP1" s="368"/>
      <c r="IWQ1" s="368"/>
      <c r="IWR1" s="368"/>
      <c r="IWS1" s="368"/>
      <c r="IWT1" s="368"/>
      <c r="IWU1" s="368"/>
      <c r="IWV1" s="368"/>
      <c r="IWW1" s="368"/>
      <c r="IWX1" s="368"/>
      <c r="IWY1" s="368"/>
      <c r="IWZ1" s="368"/>
      <c r="IXA1" s="368"/>
      <c r="IXB1" s="368"/>
      <c r="IXC1" s="368"/>
      <c r="IXD1" s="368"/>
      <c r="IXE1" s="368"/>
      <c r="IXF1" s="368"/>
      <c r="IXG1" s="368"/>
      <c r="IXH1" s="368"/>
      <c r="IXI1" s="368"/>
      <c r="IXJ1" s="368"/>
      <c r="IXK1" s="368"/>
      <c r="IXL1" s="368"/>
      <c r="IXM1" s="368"/>
      <c r="IXN1" s="368"/>
      <c r="IXO1" s="368"/>
      <c r="IXP1" s="368"/>
      <c r="IXQ1" s="368"/>
      <c r="IXR1" s="368"/>
      <c r="IXS1" s="368"/>
      <c r="IXT1" s="368"/>
      <c r="IXU1" s="368"/>
      <c r="IXV1" s="368"/>
      <c r="IXW1" s="368"/>
      <c r="IXX1" s="368"/>
      <c r="IXY1" s="368"/>
      <c r="IXZ1" s="368"/>
      <c r="IYA1" s="368"/>
      <c r="IYB1" s="368"/>
      <c r="IYC1" s="368"/>
      <c r="IYD1" s="368"/>
      <c r="IYE1" s="368"/>
      <c r="IYF1" s="368"/>
      <c r="IYG1" s="368"/>
      <c r="IYH1" s="368"/>
      <c r="IYI1" s="368"/>
      <c r="IYJ1" s="368"/>
      <c r="IYK1" s="368"/>
      <c r="IYL1" s="368"/>
      <c r="IYM1" s="368"/>
      <c r="IYN1" s="368"/>
      <c r="IYO1" s="368"/>
      <c r="IYP1" s="368"/>
      <c r="IYQ1" s="368"/>
      <c r="IYR1" s="368"/>
      <c r="IYS1" s="368"/>
      <c r="IYT1" s="368"/>
      <c r="IYU1" s="368"/>
      <c r="IYV1" s="368"/>
      <c r="IYW1" s="368"/>
      <c r="IYX1" s="368"/>
      <c r="IYY1" s="368"/>
      <c r="IYZ1" s="368"/>
      <c r="IZA1" s="368"/>
      <c r="IZB1" s="368"/>
      <c r="IZC1" s="368"/>
      <c r="IZD1" s="368"/>
      <c r="IZE1" s="368"/>
      <c r="IZF1" s="368"/>
      <c r="IZG1" s="368"/>
      <c r="IZH1" s="368"/>
      <c r="IZI1" s="368"/>
      <c r="IZJ1" s="368"/>
      <c r="IZK1" s="368"/>
      <c r="IZL1" s="368"/>
      <c r="IZM1" s="368"/>
      <c r="IZN1" s="368"/>
      <c r="IZO1" s="368"/>
      <c r="IZP1" s="368"/>
      <c r="IZQ1" s="368"/>
      <c r="IZR1" s="368"/>
      <c r="IZS1" s="368"/>
      <c r="IZT1" s="368"/>
      <c r="IZU1" s="368"/>
      <c r="IZV1" s="368"/>
      <c r="IZW1" s="368"/>
      <c r="IZX1" s="368"/>
      <c r="IZY1" s="368"/>
      <c r="IZZ1" s="368"/>
      <c r="JAA1" s="368"/>
      <c r="JAB1" s="368"/>
      <c r="JAC1" s="368"/>
      <c r="JAD1" s="368"/>
      <c r="JAE1" s="368"/>
      <c r="JAF1" s="368"/>
      <c r="JAG1" s="368"/>
      <c r="JAH1" s="368"/>
      <c r="JAI1" s="368"/>
      <c r="JAJ1" s="368"/>
      <c r="JAK1" s="368"/>
      <c r="JAL1" s="368"/>
      <c r="JAM1" s="368"/>
      <c r="JAN1" s="368"/>
      <c r="JAO1" s="368"/>
      <c r="JAP1" s="368"/>
      <c r="JAQ1" s="368"/>
      <c r="JAR1" s="368"/>
      <c r="JAS1" s="368"/>
      <c r="JAT1" s="368"/>
      <c r="JAU1" s="368"/>
      <c r="JAV1" s="368"/>
      <c r="JAW1" s="368"/>
      <c r="JAX1" s="368"/>
      <c r="JAY1" s="368"/>
      <c r="JAZ1" s="368"/>
      <c r="JBA1" s="368"/>
      <c r="JBB1" s="368"/>
      <c r="JBC1" s="368"/>
      <c r="JBD1" s="368"/>
      <c r="JBE1" s="368"/>
      <c r="JBF1" s="368"/>
      <c r="JBG1" s="368"/>
      <c r="JBH1" s="368"/>
      <c r="JBI1" s="368"/>
      <c r="JBJ1" s="368"/>
      <c r="JBK1" s="368"/>
      <c r="JBL1" s="368"/>
      <c r="JBM1" s="368"/>
      <c r="JBN1" s="368"/>
      <c r="JBO1" s="368"/>
      <c r="JBP1" s="368"/>
      <c r="JBQ1" s="368"/>
      <c r="JBR1" s="368"/>
      <c r="JBS1" s="368"/>
      <c r="JBT1" s="368"/>
      <c r="JBU1" s="368"/>
      <c r="JBV1" s="368"/>
      <c r="JBW1" s="368"/>
      <c r="JBX1" s="368"/>
      <c r="JBY1" s="368"/>
      <c r="JBZ1" s="368"/>
      <c r="JCA1" s="368"/>
      <c r="JCB1" s="368"/>
      <c r="JCC1" s="368"/>
      <c r="JCD1" s="368"/>
      <c r="JCE1" s="368"/>
      <c r="JCF1" s="368"/>
      <c r="JCG1" s="368"/>
      <c r="JCH1" s="368"/>
      <c r="JCI1" s="368"/>
      <c r="JCJ1" s="368"/>
      <c r="JCK1" s="368"/>
      <c r="JCL1" s="368"/>
      <c r="JCM1" s="368"/>
      <c r="JCN1" s="368"/>
      <c r="JCO1" s="368"/>
      <c r="JCP1" s="368"/>
      <c r="JCQ1" s="368"/>
      <c r="JCR1" s="368"/>
      <c r="JCS1" s="368"/>
      <c r="JCT1" s="368"/>
      <c r="JCU1" s="368"/>
      <c r="JCV1" s="368"/>
      <c r="JCW1" s="368"/>
      <c r="JCX1" s="368"/>
      <c r="JCY1" s="368"/>
      <c r="JCZ1" s="368"/>
      <c r="JDA1" s="368"/>
      <c r="JDB1" s="368"/>
      <c r="JDC1" s="368"/>
      <c r="JDD1" s="368"/>
      <c r="JDE1" s="368"/>
      <c r="JDF1" s="368"/>
      <c r="JDG1" s="368"/>
      <c r="JDH1" s="368"/>
      <c r="JDI1" s="368"/>
      <c r="JDJ1" s="368"/>
      <c r="JDK1" s="368"/>
      <c r="JDL1" s="368"/>
      <c r="JDM1" s="368"/>
      <c r="JDN1" s="368"/>
      <c r="JDO1" s="368"/>
      <c r="JDP1" s="368"/>
      <c r="JDQ1" s="368"/>
      <c r="JDR1" s="368"/>
      <c r="JDS1" s="368"/>
      <c r="JDT1" s="368"/>
      <c r="JDU1" s="368"/>
      <c r="JDV1" s="368"/>
      <c r="JDW1" s="368"/>
      <c r="JDX1" s="368"/>
      <c r="JDY1" s="368"/>
      <c r="JDZ1" s="368"/>
      <c r="JEA1" s="368"/>
      <c r="JEB1" s="368"/>
      <c r="JEC1" s="368"/>
      <c r="JED1" s="368"/>
      <c r="JEE1" s="368"/>
      <c r="JEF1" s="368"/>
      <c r="JEG1" s="368"/>
      <c r="JEH1" s="368"/>
      <c r="JEI1" s="368"/>
      <c r="JEJ1" s="368"/>
      <c r="JEK1" s="368"/>
      <c r="JEL1" s="368"/>
      <c r="JEM1" s="368"/>
      <c r="JEN1" s="368"/>
      <c r="JEO1" s="368"/>
      <c r="JEP1" s="368"/>
      <c r="JEQ1" s="368"/>
      <c r="JER1" s="368"/>
      <c r="JES1" s="368"/>
      <c r="JET1" s="368"/>
      <c r="JEU1" s="368"/>
      <c r="JEV1" s="368"/>
      <c r="JEW1" s="368"/>
      <c r="JEX1" s="368"/>
      <c r="JEY1" s="368"/>
      <c r="JEZ1" s="368"/>
      <c r="JFA1" s="368"/>
      <c r="JFB1" s="368"/>
      <c r="JFC1" s="368"/>
      <c r="JFD1" s="368"/>
      <c r="JFE1" s="368"/>
      <c r="JFF1" s="368"/>
      <c r="JFG1" s="368"/>
      <c r="JFH1" s="368"/>
      <c r="JFI1" s="368"/>
      <c r="JFJ1" s="368"/>
      <c r="JFK1" s="368"/>
      <c r="JFL1" s="368"/>
      <c r="JFM1" s="368"/>
      <c r="JFN1" s="368"/>
      <c r="JFO1" s="368"/>
      <c r="JFP1" s="368"/>
      <c r="JFQ1" s="368"/>
      <c r="JFR1" s="368"/>
      <c r="JFS1" s="368"/>
      <c r="JFT1" s="368"/>
      <c r="JFU1" s="368"/>
      <c r="JFV1" s="368"/>
      <c r="JFW1" s="368"/>
      <c r="JFX1" s="368"/>
      <c r="JFY1" s="368"/>
      <c r="JFZ1" s="368"/>
      <c r="JGA1" s="368"/>
      <c r="JGB1" s="368"/>
      <c r="JGC1" s="368"/>
      <c r="JGD1" s="368"/>
      <c r="JGE1" s="368"/>
      <c r="JGF1" s="368"/>
      <c r="JGG1" s="368"/>
      <c r="JGH1" s="368"/>
      <c r="JGI1" s="368"/>
      <c r="JGJ1" s="368"/>
      <c r="JGK1" s="368"/>
      <c r="JGL1" s="368"/>
      <c r="JGM1" s="368"/>
      <c r="JGN1" s="368"/>
      <c r="JGO1" s="368"/>
      <c r="JGP1" s="368"/>
      <c r="JGQ1" s="368"/>
      <c r="JGR1" s="368"/>
      <c r="JGS1" s="368"/>
      <c r="JGT1" s="368"/>
      <c r="JGU1" s="368"/>
      <c r="JGV1" s="368"/>
      <c r="JGW1" s="368"/>
      <c r="JGX1" s="368"/>
      <c r="JGY1" s="368"/>
      <c r="JGZ1" s="368"/>
      <c r="JHA1" s="368"/>
      <c r="JHB1" s="368"/>
      <c r="JHC1" s="368"/>
      <c r="JHD1" s="368"/>
      <c r="JHE1" s="368"/>
      <c r="JHF1" s="368"/>
      <c r="JHG1" s="368"/>
      <c r="JHH1" s="368"/>
      <c r="JHI1" s="368"/>
      <c r="JHJ1" s="368"/>
      <c r="JHK1" s="368"/>
      <c r="JHL1" s="368"/>
      <c r="JHM1" s="368"/>
      <c r="JHN1" s="368"/>
      <c r="JHO1" s="368"/>
      <c r="JHP1" s="368"/>
      <c r="JHQ1" s="368"/>
      <c r="JHR1" s="368"/>
      <c r="JHS1" s="368"/>
      <c r="JHT1" s="368"/>
      <c r="JHU1" s="368"/>
      <c r="JHV1" s="368"/>
      <c r="JHW1" s="368"/>
      <c r="JHX1" s="368"/>
      <c r="JHY1" s="368"/>
      <c r="JHZ1" s="368"/>
      <c r="JIA1" s="368"/>
      <c r="JIB1" s="368"/>
      <c r="JIC1" s="368"/>
      <c r="JID1" s="368"/>
      <c r="JIE1" s="368"/>
      <c r="JIF1" s="368"/>
      <c r="JIG1" s="368"/>
      <c r="JIH1" s="368"/>
      <c r="JII1" s="368"/>
      <c r="JIJ1" s="368"/>
      <c r="JIK1" s="368"/>
      <c r="JIL1" s="368"/>
      <c r="JIM1" s="368"/>
      <c r="JIN1" s="368"/>
      <c r="JIO1" s="368"/>
      <c r="JIP1" s="368"/>
      <c r="JIQ1" s="368"/>
      <c r="JIR1" s="368"/>
      <c r="JIS1" s="368"/>
      <c r="JIT1" s="368"/>
      <c r="JIU1" s="368"/>
      <c r="JIV1" s="368"/>
      <c r="JIW1" s="368"/>
      <c r="JIX1" s="368"/>
      <c r="JIY1" s="368"/>
      <c r="JIZ1" s="368"/>
      <c r="JJA1" s="368"/>
      <c r="JJB1" s="368"/>
      <c r="JJC1" s="368"/>
      <c r="JJD1" s="368"/>
      <c r="JJE1" s="368"/>
      <c r="JJF1" s="368"/>
      <c r="JJG1" s="368"/>
      <c r="JJH1" s="368"/>
      <c r="JJI1" s="368"/>
      <c r="JJJ1" s="368"/>
      <c r="JJK1" s="368"/>
      <c r="JJL1" s="368"/>
      <c r="JJM1" s="368"/>
      <c r="JJN1" s="368"/>
      <c r="JJO1" s="368"/>
      <c r="JJP1" s="368"/>
      <c r="JJQ1" s="368"/>
      <c r="JJR1" s="368"/>
      <c r="JJS1" s="368"/>
      <c r="JJT1" s="368"/>
      <c r="JJU1" s="368"/>
      <c r="JJV1" s="368"/>
      <c r="JJW1" s="368"/>
      <c r="JJX1" s="368"/>
      <c r="JJY1" s="368"/>
      <c r="JJZ1" s="368"/>
      <c r="JKA1" s="368"/>
      <c r="JKB1" s="368"/>
      <c r="JKC1" s="368"/>
      <c r="JKD1" s="368"/>
      <c r="JKE1" s="368"/>
      <c r="JKF1" s="368"/>
      <c r="JKG1" s="368"/>
      <c r="JKH1" s="368"/>
      <c r="JKI1" s="368"/>
      <c r="JKJ1" s="368"/>
      <c r="JKK1" s="368"/>
      <c r="JKL1" s="368"/>
      <c r="JKM1" s="368"/>
      <c r="JKN1" s="368"/>
      <c r="JKO1" s="368"/>
      <c r="JKP1" s="368"/>
      <c r="JKQ1" s="368"/>
      <c r="JKR1" s="368"/>
      <c r="JKS1" s="368"/>
      <c r="JKT1" s="368"/>
      <c r="JKU1" s="368"/>
      <c r="JKV1" s="368"/>
      <c r="JKW1" s="368"/>
      <c r="JKX1" s="368"/>
      <c r="JKY1" s="368"/>
      <c r="JKZ1" s="368"/>
      <c r="JLA1" s="368"/>
      <c r="JLB1" s="368"/>
      <c r="JLC1" s="368"/>
      <c r="JLD1" s="368"/>
      <c r="JLE1" s="368"/>
      <c r="JLF1" s="368"/>
      <c r="JLG1" s="368"/>
      <c r="JLH1" s="368"/>
      <c r="JLI1" s="368"/>
      <c r="JLJ1" s="368"/>
      <c r="JLK1" s="368"/>
      <c r="JLL1" s="368"/>
      <c r="JLM1" s="368"/>
      <c r="JLN1" s="368"/>
      <c r="JLO1" s="368"/>
      <c r="JLP1" s="368"/>
      <c r="JLQ1" s="368"/>
      <c r="JLR1" s="368"/>
      <c r="JLS1" s="368"/>
      <c r="JLT1" s="368"/>
      <c r="JLU1" s="368"/>
      <c r="JLV1" s="368"/>
      <c r="JLW1" s="368"/>
      <c r="JLX1" s="368"/>
      <c r="JLY1" s="368"/>
      <c r="JLZ1" s="368"/>
      <c r="JMA1" s="368"/>
      <c r="JMB1" s="368"/>
      <c r="JMC1" s="368"/>
      <c r="JMD1" s="368"/>
      <c r="JME1" s="368"/>
      <c r="JMF1" s="368"/>
      <c r="JMG1" s="368"/>
      <c r="JMH1" s="368"/>
      <c r="JMI1" s="368"/>
      <c r="JMJ1" s="368"/>
      <c r="JMK1" s="368"/>
      <c r="JML1" s="368"/>
      <c r="JMM1" s="368"/>
      <c r="JMN1" s="368"/>
      <c r="JMO1" s="368"/>
      <c r="JMP1" s="368"/>
      <c r="JMQ1" s="368"/>
      <c r="JMR1" s="368"/>
      <c r="JMS1" s="368"/>
      <c r="JMT1" s="368"/>
      <c r="JMU1" s="368"/>
      <c r="JMV1" s="368"/>
      <c r="JMW1" s="368"/>
      <c r="JMX1" s="368"/>
      <c r="JMY1" s="368"/>
      <c r="JMZ1" s="368"/>
      <c r="JNA1" s="368"/>
      <c r="JNB1" s="368"/>
      <c r="JNC1" s="368"/>
      <c r="JND1" s="368"/>
      <c r="JNE1" s="368"/>
      <c r="JNF1" s="368"/>
      <c r="JNG1" s="368"/>
      <c r="JNH1" s="368"/>
      <c r="JNI1" s="368"/>
      <c r="JNJ1" s="368"/>
      <c r="JNK1" s="368"/>
      <c r="JNL1" s="368"/>
      <c r="JNM1" s="368"/>
      <c r="JNN1" s="368"/>
      <c r="JNO1" s="368"/>
      <c r="JNP1" s="368"/>
      <c r="JNQ1" s="368"/>
      <c r="JNR1" s="368"/>
      <c r="JNS1" s="368"/>
      <c r="JNT1" s="368"/>
      <c r="JNU1" s="368"/>
      <c r="JNV1" s="368"/>
      <c r="JNW1" s="368"/>
      <c r="JNX1" s="368"/>
      <c r="JNY1" s="368"/>
      <c r="JNZ1" s="368"/>
      <c r="JOA1" s="368"/>
      <c r="JOB1" s="368"/>
      <c r="JOC1" s="368"/>
      <c r="JOD1" s="368"/>
      <c r="JOE1" s="368"/>
      <c r="JOF1" s="368"/>
      <c r="JOG1" s="368"/>
      <c r="JOH1" s="368"/>
      <c r="JOI1" s="368"/>
      <c r="JOJ1" s="368"/>
      <c r="JOK1" s="368"/>
      <c r="JOL1" s="368"/>
      <c r="JOM1" s="368"/>
      <c r="JON1" s="368"/>
      <c r="JOO1" s="368"/>
      <c r="JOP1" s="368"/>
      <c r="JOQ1" s="368"/>
      <c r="JOR1" s="368"/>
      <c r="JOS1" s="368"/>
      <c r="JOT1" s="368"/>
      <c r="JOU1" s="368"/>
      <c r="JOV1" s="368"/>
      <c r="JOW1" s="368"/>
      <c r="JOX1" s="368"/>
      <c r="JOY1" s="368"/>
      <c r="JOZ1" s="368"/>
      <c r="JPA1" s="368"/>
      <c r="JPB1" s="368"/>
      <c r="JPC1" s="368"/>
      <c r="JPD1" s="368"/>
      <c r="JPE1" s="368"/>
      <c r="JPF1" s="368"/>
      <c r="JPG1" s="368"/>
      <c r="JPH1" s="368"/>
      <c r="JPI1" s="368"/>
      <c r="JPJ1" s="368"/>
      <c r="JPK1" s="368"/>
      <c r="JPL1" s="368"/>
      <c r="JPM1" s="368"/>
      <c r="JPN1" s="368"/>
      <c r="JPO1" s="368"/>
      <c r="JPP1" s="368"/>
      <c r="JPQ1" s="368"/>
      <c r="JPR1" s="368"/>
      <c r="JPS1" s="368"/>
      <c r="JPT1" s="368"/>
      <c r="JPU1" s="368"/>
      <c r="JPV1" s="368"/>
      <c r="JPW1" s="368"/>
      <c r="JPX1" s="368"/>
      <c r="JPY1" s="368"/>
      <c r="JPZ1" s="368"/>
      <c r="JQA1" s="368"/>
      <c r="JQB1" s="368"/>
      <c r="JQC1" s="368"/>
      <c r="JQD1" s="368"/>
      <c r="JQE1" s="368"/>
      <c r="JQF1" s="368"/>
      <c r="JQG1" s="368"/>
      <c r="JQH1" s="368"/>
      <c r="JQI1" s="368"/>
      <c r="JQJ1" s="368"/>
      <c r="JQK1" s="368"/>
      <c r="JQL1" s="368"/>
      <c r="JQM1" s="368"/>
      <c r="JQN1" s="368"/>
      <c r="JQO1" s="368"/>
      <c r="JQP1" s="368"/>
      <c r="JQQ1" s="368"/>
      <c r="JQR1" s="368"/>
      <c r="JQS1" s="368"/>
      <c r="JQT1" s="368"/>
      <c r="JQU1" s="368"/>
      <c r="JQV1" s="368"/>
      <c r="JQW1" s="368"/>
      <c r="JQX1" s="368"/>
      <c r="JQY1" s="368"/>
      <c r="JQZ1" s="368"/>
      <c r="JRA1" s="368"/>
      <c r="JRB1" s="368"/>
      <c r="JRC1" s="368"/>
      <c r="JRD1" s="368"/>
      <c r="JRE1" s="368"/>
      <c r="JRF1" s="368"/>
      <c r="JRG1" s="368"/>
      <c r="JRH1" s="368"/>
      <c r="JRI1" s="368"/>
      <c r="JRJ1" s="368"/>
      <c r="JRK1" s="368"/>
      <c r="JRL1" s="368"/>
      <c r="JRM1" s="368"/>
      <c r="JRN1" s="368"/>
      <c r="JRO1" s="368"/>
      <c r="JRP1" s="368"/>
      <c r="JRQ1" s="368"/>
      <c r="JRR1" s="368"/>
      <c r="JRS1" s="368"/>
      <c r="JRT1" s="368"/>
      <c r="JRU1" s="368"/>
      <c r="JRV1" s="368"/>
      <c r="JRW1" s="368"/>
      <c r="JRX1" s="368"/>
      <c r="JRY1" s="368"/>
      <c r="JRZ1" s="368"/>
      <c r="JSA1" s="368"/>
      <c r="JSB1" s="368"/>
      <c r="JSC1" s="368"/>
      <c r="JSD1" s="368"/>
      <c r="JSE1" s="368"/>
      <c r="JSF1" s="368"/>
      <c r="JSG1" s="368"/>
      <c r="JSH1" s="368"/>
      <c r="JSI1" s="368"/>
      <c r="JSJ1" s="368"/>
      <c r="JSK1" s="368"/>
      <c r="JSL1" s="368"/>
      <c r="JSM1" s="368"/>
      <c r="JSN1" s="368"/>
      <c r="JSO1" s="368"/>
      <c r="JSP1" s="368"/>
      <c r="JSQ1" s="368"/>
      <c r="JSR1" s="368"/>
      <c r="JSS1" s="368"/>
      <c r="JST1" s="368"/>
      <c r="JSU1" s="368"/>
      <c r="JSV1" s="368"/>
      <c r="JSW1" s="368"/>
      <c r="JSX1" s="368"/>
      <c r="JSY1" s="368"/>
      <c r="JSZ1" s="368"/>
      <c r="JTA1" s="368"/>
      <c r="JTB1" s="368"/>
      <c r="JTC1" s="368"/>
      <c r="JTD1" s="368"/>
      <c r="JTE1" s="368"/>
      <c r="JTF1" s="368"/>
      <c r="JTG1" s="368"/>
      <c r="JTH1" s="368"/>
      <c r="JTI1" s="368"/>
      <c r="JTJ1" s="368"/>
      <c r="JTK1" s="368"/>
      <c r="JTL1" s="368"/>
      <c r="JTM1" s="368"/>
      <c r="JTN1" s="368"/>
      <c r="JTO1" s="368"/>
      <c r="JTP1" s="368"/>
      <c r="JTQ1" s="368"/>
      <c r="JTR1" s="368"/>
      <c r="JTS1" s="368"/>
      <c r="JTT1" s="368"/>
      <c r="JTU1" s="368"/>
      <c r="JTV1" s="368"/>
      <c r="JTW1" s="368"/>
      <c r="JTX1" s="368"/>
      <c r="JTY1" s="368"/>
      <c r="JTZ1" s="368"/>
      <c r="JUA1" s="368"/>
      <c r="JUB1" s="368"/>
      <c r="JUC1" s="368"/>
      <c r="JUD1" s="368"/>
      <c r="JUE1" s="368"/>
      <c r="JUF1" s="368"/>
      <c r="JUG1" s="368"/>
      <c r="JUH1" s="368"/>
      <c r="JUI1" s="368"/>
      <c r="JUJ1" s="368"/>
      <c r="JUK1" s="368"/>
      <c r="JUL1" s="368"/>
      <c r="JUM1" s="368"/>
      <c r="JUN1" s="368"/>
      <c r="JUO1" s="368"/>
      <c r="JUP1" s="368"/>
      <c r="JUQ1" s="368"/>
      <c r="JUR1" s="368"/>
      <c r="JUS1" s="368"/>
      <c r="JUT1" s="368"/>
      <c r="JUU1" s="368"/>
      <c r="JUV1" s="368"/>
      <c r="JUW1" s="368"/>
      <c r="JUX1" s="368"/>
      <c r="JUY1" s="368"/>
      <c r="JUZ1" s="368"/>
      <c r="JVA1" s="368"/>
      <c r="JVB1" s="368"/>
      <c r="JVC1" s="368"/>
      <c r="JVD1" s="368"/>
      <c r="JVE1" s="368"/>
      <c r="JVF1" s="368"/>
      <c r="JVG1" s="368"/>
      <c r="JVH1" s="368"/>
      <c r="JVI1" s="368"/>
      <c r="JVJ1" s="368"/>
      <c r="JVK1" s="368"/>
      <c r="JVL1" s="368"/>
      <c r="JVM1" s="368"/>
      <c r="JVN1" s="368"/>
      <c r="JVO1" s="368"/>
      <c r="JVP1" s="368"/>
      <c r="JVQ1" s="368"/>
      <c r="JVR1" s="368"/>
      <c r="JVS1" s="368"/>
      <c r="JVT1" s="368"/>
      <c r="JVU1" s="368"/>
      <c r="JVV1" s="368"/>
      <c r="JVW1" s="368"/>
      <c r="JVX1" s="368"/>
      <c r="JVY1" s="368"/>
      <c r="JVZ1" s="368"/>
      <c r="JWA1" s="368"/>
      <c r="JWB1" s="368"/>
      <c r="JWC1" s="368"/>
      <c r="JWD1" s="368"/>
      <c r="JWE1" s="368"/>
      <c r="JWF1" s="368"/>
      <c r="JWG1" s="368"/>
      <c r="JWH1" s="368"/>
      <c r="JWI1" s="368"/>
      <c r="JWJ1" s="368"/>
      <c r="JWK1" s="368"/>
      <c r="JWL1" s="368"/>
      <c r="JWM1" s="368"/>
      <c r="JWN1" s="368"/>
      <c r="JWO1" s="368"/>
      <c r="JWP1" s="368"/>
      <c r="JWQ1" s="368"/>
      <c r="JWR1" s="368"/>
      <c r="JWS1" s="368"/>
      <c r="JWT1" s="368"/>
      <c r="JWU1" s="368"/>
      <c r="JWV1" s="368"/>
      <c r="JWW1" s="368"/>
      <c r="JWX1" s="368"/>
      <c r="JWY1" s="368"/>
      <c r="JWZ1" s="368"/>
      <c r="JXA1" s="368"/>
      <c r="JXB1" s="368"/>
      <c r="JXC1" s="368"/>
      <c r="JXD1" s="368"/>
      <c r="JXE1" s="368"/>
      <c r="JXF1" s="368"/>
      <c r="JXG1" s="368"/>
      <c r="JXH1" s="368"/>
      <c r="JXI1" s="368"/>
      <c r="JXJ1" s="368"/>
      <c r="JXK1" s="368"/>
      <c r="JXL1" s="368"/>
      <c r="JXM1" s="368"/>
      <c r="JXN1" s="368"/>
      <c r="JXO1" s="368"/>
      <c r="JXP1" s="368"/>
      <c r="JXQ1" s="368"/>
      <c r="JXR1" s="368"/>
      <c r="JXS1" s="368"/>
      <c r="JXT1" s="368"/>
      <c r="JXU1" s="368"/>
      <c r="JXV1" s="368"/>
      <c r="JXW1" s="368"/>
      <c r="JXX1" s="368"/>
      <c r="JXY1" s="368"/>
      <c r="JXZ1" s="368"/>
      <c r="JYA1" s="368"/>
      <c r="JYB1" s="368"/>
      <c r="JYC1" s="368"/>
      <c r="JYD1" s="368"/>
      <c r="JYE1" s="368"/>
      <c r="JYF1" s="368"/>
      <c r="JYG1" s="368"/>
      <c r="JYH1" s="368"/>
      <c r="JYI1" s="368"/>
      <c r="JYJ1" s="368"/>
      <c r="JYK1" s="368"/>
      <c r="JYL1" s="368"/>
      <c r="JYM1" s="368"/>
      <c r="JYN1" s="368"/>
      <c r="JYO1" s="368"/>
      <c r="JYP1" s="368"/>
      <c r="JYQ1" s="368"/>
      <c r="JYR1" s="368"/>
      <c r="JYS1" s="368"/>
      <c r="JYT1" s="368"/>
      <c r="JYU1" s="368"/>
      <c r="JYV1" s="368"/>
      <c r="JYW1" s="368"/>
      <c r="JYX1" s="368"/>
      <c r="JYY1" s="368"/>
      <c r="JYZ1" s="368"/>
      <c r="JZA1" s="368"/>
      <c r="JZB1" s="368"/>
      <c r="JZC1" s="368"/>
      <c r="JZD1" s="368"/>
      <c r="JZE1" s="368"/>
      <c r="JZF1" s="368"/>
      <c r="JZG1" s="368"/>
      <c r="JZH1" s="368"/>
      <c r="JZI1" s="368"/>
      <c r="JZJ1" s="368"/>
      <c r="JZK1" s="368"/>
      <c r="JZL1" s="368"/>
      <c r="JZM1" s="368"/>
      <c r="JZN1" s="368"/>
      <c r="JZO1" s="368"/>
      <c r="JZP1" s="368"/>
      <c r="JZQ1" s="368"/>
      <c r="JZR1" s="368"/>
      <c r="JZS1" s="368"/>
      <c r="JZT1" s="368"/>
      <c r="JZU1" s="368"/>
      <c r="JZV1" s="368"/>
      <c r="JZW1" s="368"/>
      <c r="JZX1" s="368"/>
      <c r="JZY1" s="368"/>
      <c r="JZZ1" s="368"/>
      <c r="KAA1" s="368"/>
      <c r="KAB1" s="368"/>
      <c r="KAC1" s="368"/>
      <c r="KAD1" s="368"/>
      <c r="KAE1" s="368"/>
      <c r="KAF1" s="368"/>
      <c r="KAG1" s="368"/>
      <c r="KAH1" s="368"/>
      <c r="KAI1" s="368"/>
      <c r="KAJ1" s="368"/>
      <c r="KAK1" s="368"/>
      <c r="KAL1" s="368"/>
      <c r="KAM1" s="368"/>
      <c r="KAN1" s="368"/>
      <c r="KAO1" s="368"/>
      <c r="KAP1" s="368"/>
      <c r="KAQ1" s="368"/>
      <c r="KAR1" s="368"/>
      <c r="KAS1" s="368"/>
      <c r="KAT1" s="368"/>
      <c r="KAU1" s="368"/>
      <c r="KAV1" s="368"/>
      <c r="KAW1" s="368"/>
      <c r="KAX1" s="368"/>
      <c r="KAY1" s="368"/>
      <c r="KAZ1" s="368"/>
      <c r="KBA1" s="368"/>
      <c r="KBB1" s="368"/>
      <c r="KBC1" s="368"/>
      <c r="KBD1" s="368"/>
      <c r="KBE1" s="368"/>
      <c r="KBF1" s="368"/>
      <c r="KBG1" s="368"/>
      <c r="KBH1" s="368"/>
      <c r="KBI1" s="368"/>
      <c r="KBJ1" s="368"/>
      <c r="KBK1" s="368"/>
      <c r="KBL1" s="368"/>
      <c r="KBM1" s="368"/>
      <c r="KBN1" s="368"/>
      <c r="KBO1" s="368"/>
      <c r="KBP1" s="368"/>
      <c r="KBQ1" s="368"/>
      <c r="KBR1" s="368"/>
      <c r="KBS1" s="368"/>
      <c r="KBT1" s="368"/>
      <c r="KBU1" s="368"/>
      <c r="KBV1" s="368"/>
      <c r="KBW1" s="368"/>
      <c r="KBX1" s="368"/>
      <c r="KBY1" s="368"/>
      <c r="KBZ1" s="368"/>
      <c r="KCA1" s="368"/>
      <c r="KCB1" s="368"/>
      <c r="KCC1" s="368"/>
      <c r="KCD1" s="368"/>
      <c r="KCE1" s="368"/>
      <c r="KCF1" s="368"/>
      <c r="KCG1" s="368"/>
      <c r="KCH1" s="368"/>
      <c r="KCI1" s="368"/>
      <c r="KCJ1" s="368"/>
      <c r="KCK1" s="368"/>
      <c r="KCL1" s="368"/>
      <c r="KCM1" s="368"/>
      <c r="KCN1" s="368"/>
      <c r="KCO1" s="368"/>
      <c r="KCP1" s="368"/>
      <c r="KCQ1" s="368"/>
      <c r="KCR1" s="368"/>
      <c r="KCS1" s="368"/>
      <c r="KCT1" s="368"/>
      <c r="KCU1" s="368"/>
      <c r="KCV1" s="368"/>
      <c r="KCW1" s="368"/>
      <c r="KCX1" s="368"/>
      <c r="KCY1" s="368"/>
      <c r="KCZ1" s="368"/>
      <c r="KDA1" s="368"/>
      <c r="KDB1" s="368"/>
      <c r="KDC1" s="368"/>
      <c r="KDD1" s="368"/>
      <c r="KDE1" s="368"/>
      <c r="KDF1" s="368"/>
      <c r="KDG1" s="368"/>
      <c r="KDH1" s="368"/>
      <c r="KDI1" s="368"/>
      <c r="KDJ1" s="368"/>
      <c r="KDK1" s="368"/>
      <c r="KDL1" s="368"/>
      <c r="KDM1" s="368"/>
      <c r="KDN1" s="368"/>
      <c r="KDO1" s="368"/>
      <c r="KDP1" s="368"/>
      <c r="KDQ1" s="368"/>
      <c r="KDR1" s="368"/>
      <c r="KDS1" s="368"/>
      <c r="KDT1" s="368"/>
      <c r="KDU1" s="368"/>
      <c r="KDV1" s="368"/>
      <c r="KDW1" s="368"/>
      <c r="KDX1" s="368"/>
      <c r="KDY1" s="368"/>
      <c r="KDZ1" s="368"/>
      <c r="KEA1" s="368"/>
      <c r="KEB1" s="368"/>
      <c r="KEC1" s="368"/>
      <c r="KED1" s="368"/>
      <c r="KEE1" s="368"/>
      <c r="KEF1" s="368"/>
      <c r="KEG1" s="368"/>
      <c r="KEH1" s="368"/>
      <c r="KEI1" s="368"/>
      <c r="KEJ1" s="368"/>
      <c r="KEK1" s="368"/>
      <c r="KEL1" s="368"/>
      <c r="KEM1" s="368"/>
      <c r="KEN1" s="368"/>
      <c r="KEO1" s="368"/>
      <c r="KEP1" s="368"/>
      <c r="KEQ1" s="368"/>
      <c r="KER1" s="368"/>
      <c r="KES1" s="368"/>
      <c r="KET1" s="368"/>
      <c r="KEU1" s="368"/>
      <c r="KEV1" s="368"/>
      <c r="KEW1" s="368"/>
      <c r="KEX1" s="368"/>
      <c r="KEY1" s="368"/>
      <c r="KEZ1" s="368"/>
      <c r="KFA1" s="368"/>
      <c r="KFB1" s="368"/>
      <c r="KFC1" s="368"/>
      <c r="KFD1" s="368"/>
      <c r="KFE1" s="368"/>
      <c r="KFF1" s="368"/>
      <c r="KFG1" s="368"/>
      <c r="KFH1" s="368"/>
      <c r="KFI1" s="368"/>
      <c r="KFJ1" s="368"/>
      <c r="KFK1" s="368"/>
      <c r="KFL1" s="368"/>
      <c r="KFM1" s="368"/>
      <c r="KFN1" s="368"/>
      <c r="KFO1" s="368"/>
      <c r="KFP1" s="368"/>
      <c r="KFQ1" s="368"/>
      <c r="KFR1" s="368"/>
      <c r="KFS1" s="368"/>
      <c r="KFT1" s="368"/>
      <c r="KFU1" s="368"/>
      <c r="KFV1" s="368"/>
      <c r="KFW1" s="368"/>
      <c r="KFX1" s="368"/>
      <c r="KFY1" s="368"/>
      <c r="KFZ1" s="368"/>
      <c r="KGA1" s="368"/>
      <c r="KGB1" s="368"/>
      <c r="KGC1" s="368"/>
      <c r="KGD1" s="368"/>
      <c r="KGE1" s="368"/>
      <c r="KGF1" s="368"/>
      <c r="KGG1" s="368"/>
      <c r="KGH1" s="368"/>
      <c r="KGI1" s="368"/>
      <c r="KGJ1" s="368"/>
      <c r="KGK1" s="368"/>
      <c r="KGL1" s="368"/>
      <c r="KGM1" s="368"/>
      <c r="KGN1" s="368"/>
      <c r="KGO1" s="368"/>
      <c r="KGP1" s="368"/>
      <c r="KGQ1" s="368"/>
      <c r="KGR1" s="368"/>
      <c r="KGS1" s="368"/>
      <c r="KGT1" s="368"/>
      <c r="KGU1" s="368"/>
      <c r="KGV1" s="368"/>
      <c r="KGW1" s="368"/>
      <c r="KGX1" s="368"/>
      <c r="KGY1" s="368"/>
      <c r="KGZ1" s="368"/>
      <c r="KHA1" s="368"/>
      <c r="KHB1" s="368"/>
      <c r="KHC1" s="368"/>
      <c r="KHD1" s="368"/>
      <c r="KHE1" s="368"/>
      <c r="KHF1" s="368"/>
      <c r="KHG1" s="368"/>
      <c r="KHH1" s="368"/>
      <c r="KHI1" s="368"/>
      <c r="KHJ1" s="368"/>
      <c r="KHK1" s="368"/>
      <c r="KHL1" s="368"/>
      <c r="KHM1" s="368"/>
      <c r="KHN1" s="368"/>
      <c r="KHO1" s="368"/>
      <c r="KHP1" s="368"/>
      <c r="KHQ1" s="368"/>
      <c r="KHR1" s="368"/>
      <c r="KHS1" s="368"/>
      <c r="KHT1" s="368"/>
      <c r="KHU1" s="368"/>
      <c r="KHV1" s="368"/>
      <c r="KHW1" s="368"/>
      <c r="KHX1" s="368"/>
      <c r="KHY1" s="368"/>
      <c r="KHZ1" s="368"/>
      <c r="KIA1" s="368"/>
      <c r="KIB1" s="368"/>
      <c r="KIC1" s="368"/>
      <c r="KID1" s="368"/>
      <c r="KIE1" s="368"/>
      <c r="KIF1" s="368"/>
      <c r="KIG1" s="368"/>
      <c r="KIH1" s="368"/>
      <c r="KII1" s="368"/>
      <c r="KIJ1" s="368"/>
      <c r="KIK1" s="368"/>
      <c r="KIL1" s="368"/>
      <c r="KIM1" s="368"/>
      <c r="KIN1" s="368"/>
      <c r="KIO1" s="368"/>
      <c r="KIP1" s="368"/>
      <c r="KIQ1" s="368"/>
      <c r="KIR1" s="368"/>
      <c r="KIS1" s="368"/>
      <c r="KIT1" s="368"/>
      <c r="KIU1" s="368"/>
      <c r="KIV1" s="368"/>
      <c r="KIW1" s="368"/>
      <c r="KIX1" s="368"/>
      <c r="KIY1" s="368"/>
      <c r="KIZ1" s="368"/>
      <c r="KJA1" s="368"/>
      <c r="KJB1" s="368"/>
      <c r="KJC1" s="368"/>
      <c r="KJD1" s="368"/>
      <c r="KJE1" s="368"/>
      <c r="KJF1" s="368"/>
      <c r="KJG1" s="368"/>
      <c r="KJH1" s="368"/>
      <c r="KJI1" s="368"/>
      <c r="KJJ1" s="368"/>
      <c r="KJK1" s="368"/>
      <c r="KJL1" s="368"/>
      <c r="KJM1" s="368"/>
      <c r="KJN1" s="368"/>
      <c r="KJO1" s="368"/>
      <c r="KJP1" s="368"/>
      <c r="KJQ1" s="368"/>
      <c r="KJR1" s="368"/>
      <c r="KJS1" s="368"/>
      <c r="KJT1" s="368"/>
      <c r="KJU1" s="368"/>
      <c r="KJV1" s="368"/>
      <c r="KJW1" s="368"/>
      <c r="KJX1" s="368"/>
      <c r="KJY1" s="368"/>
      <c r="KJZ1" s="368"/>
      <c r="KKA1" s="368"/>
      <c r="KKB1" s="368"/>
      <c r="KKC1" s="368"/>
      <c r="KKD1" s="368"/>
      <c r="KKE1" s="368"/>
      <c r="KKF1" s="368"/>
      <c r="KKG1" s="368"/>
      <c r="KKH1" s="368"/>
      <c r="KKI1" s="368"/>
      <c r="KKJ1" s="368"/>
      <c r="KKK1" s="368"/>
      <c r="KKL1" s="368"/>
      <c r="KKM1" s="368"/>
      <c r="KKN1" s="368"/>
      <c r="KKO1" s="368"/>
      <c r="KKP1" s="368"/>
      <c r="KKQ1" s="368"/>
      <c r="KKR1" s="368"/>
      <c r="KKS1" s="368"/>
      <c r="KKT1" s="368"/>
      <c r="KKU1" s="368"/>
      <c r="KKV1" s="368"/>
      <c r="KKW1" s="368"/>
      <c r="KKX1" s="368"/>
      <c r="KKY1" s="368"/>
      <c r="KKZ1" s="368"/>
      <c r="KLA1" s="368"/>
      <c r="KLB1" s="368"/>
      <c r="KLC1" s="368"/>
      <c r="KLD1" s="368"/>
      <c r="KLE1" s="368"/>
      <c r="KLF1" s="368"/>
      <c r="KLG1" s="368"/>
      <c r="KLH1" s="368"/>
      <c r="KLI1" s="368"/>
      <c r="KLJ1" s="368"/>
      <c r="KLK1" s="368"/>
      <c r="KLL1" s="368"/>
      <c r="KLM1" s="368"/>
      <c r="KLN1" s="368"/>
      <c r="KLO1" s="368"/>
      <c r="KLP1" s="368"/>
      <c r="KLQ1" s="368"/>
      <c r="KLR1" s="368"/>
      <c r="KLS1" s="368"/>
      <c r="KLT1" s="368"/>
      <c r="KLU1" s="368"/>
      <c r="KLV1" s="368"/>
      <c r="KLW1" s="368"/>
      <c r="KLX1" s="368"/>
      <c r="KLY1" s="368"/>
      <c r="KLZ1" s="368"/>
      <c r="KMA1" s="368"/>
      <c r="KMB1" s="368"/>
      <c r="KMC1" s="368"/>
      <c r="KMD1" s="368"/>
      <c r="KME1" s="368"/>
      <c r="KMF1" s="368"/>
      <c r="KMG1" s="368"/>
      <c r="KMH1" s="368"/>
      <c r="KMI1" s="368"/>
      <c r="KMJ1" s="368"/>
      <c r="KMK1" s="368"/>
      <c r="KML1" s="368"/>
      <c r="KMM1" s="368"/>
      <c r="KMN1" s="368"/>
      <c r="KMO1" s="368"/>
      <c r="KMP1" s="368"/>
      <c r="KMQ1" s="368"/>
      <c r="KMR1" s="368"/>
      <c r="KMS1" s="368"/>
      <c r="KMT1" s="368"/>
      <c r="KMU1" s="368"/>
      <c r="KMV1" s="368"/>
      <c r="KMW1" s="368"/>
      <c r="KMX1" s="368"/>
      <c r="KMY1" s="368"/>
      <c r="KMZ1" s="368"/>
      <c r="KNA1" s="368"/>
      <c r="KNB1" s="368"/>
      <c r="KNC1" s="368"/>
      <c r="KND1" s="368"/>
      <c r="KNE1" s="368"/>
      <c r="KNF1" s="368"/>
      <c r="KNG1" s="368"/>
      <c r="KNH1" s="368"/>
      <c r="KNI1" s="368"/>
      <c r="KNJ1" s="368"/>
      <c r="KNK1" s="368"/>
      <c r="KNL1" s="368"/>
      <c r="KNM1" s="368"/>
      <c r="KNN1" s="368"/>
      <c r="KNO1" s="368"/>
      <c r="KNP1" s="368"/>
      <c r="KNQ1" s="368"/>
      <c r="KNR1" s="368"/>
      <c r="KNS1" s="368"/>
      <c r="KNT1" s="368"/>
      <c r="KNU1" s="368"/>
      <c r="KNV1" s="368"/>
      <c r="KNW1" s="368"/>
      <c r="KNX1" s="368"/>
      <c r="KNY1" s="368"/>
      <c r="KNZ1" s="368"/>
      <c r="KOA1" s="368"/>
      <c r="KOB1" s="368"/>
      <c r="KOC1" s="368"/>
      <c r="KOD1" s="368"/>
      <c r="KOE1" s="368"/>
      <c r="KOF1" s="368"/>
      <c r="KOG1" s="368"/>
      <c r="KOH1" s="368"/>
      <c r="KOI1" s="368"/>
      <c r="KOJ1" s="368"/>
      <c r="KOK1" s="368"/>
      <c r="KOL1" s="368"/>
      <c r="KOM1" s="368"/>
      <c r="KON1" s="368"/>
      <c r="KOO1" s="368"/>
      <c r="KOP1" s="368"/>
      <c r="KOQ1" s="368"/>
      <c r="KOR1" s="368"/>
      <c r="KOS1" s="368"/>
      <c r="KOT1" s="368"/>
      <c r="KOU1" s="368"/>
      <c r="KOV1" s="368"/>
      <c r="KOW1" s="368"/>
      <c r="KOX1" s="368"/>
      <c r="KOY1" s="368"/>
      <c r="KOZ1" s="368"/>
      <c r="KPA1" s="368"/>
      <c r="KPB1" s="368"/>
      <c r="KPC1" s="368"/>
      <c r="KPD1" s="368"/>
      <c r="KPE1" s="368"/>
      <c r="KPF1" s="368"/>
      <c r="KPG1" s="368"/>
      <c r="KPH1" s="368"/>
      <c r="KPI1" s="368"/>
      <c r="KPJ1" s="368"/>
      <c r="KPK1" s="368"/>
      <c r="KPL1" s="368"/>
      <c r="KPM1" s="368"/>
      <c r="KPN1" s="368"/>
      <c r="KPO1" s="368"/>
      <c r="KPP1" s="368"/>
      <c r="KPQ1" s="368"/>
      <c r="KPR1" s="368"/>
      <c r="KPS1" s="368"/>
      <c r="KPT1" s="368"/>
      <c r="KPU1" s="368"/>
      <c r="KPV1" s="368"/>
      <c r="KPW1" s="368"/>
      <c r="KPX1" s="368"/>
      <c r="KPY1" s="368"/>
      <c r="KPZ1" s="368"/>
      <c r="KQA1" s="368"/>
      <c r="KQB1" s="368"/>
      <c r="KQC1" s="368"/>
      <c r="KQD1" s="368"/>
      <c r="KQE1" s="368"/>
      <c r="KQF1" s="368"/>
      <c r="KQG1" s="368"/>
      <c r="KQH1" s="368"/>
      <c r="KQI1" s="368"/>
      <c r="KQJ1" s="368"/>
      <c r="KQK1" s="368"/>
      <c r="KQL1" s="368"/>
      <c r="KQM1" s="368"/>
      <c r="KQN1" s="368"/>
      <c r="KQO1" s="368"/>
      <c r="KQP1" s="368"/>
      <c r="KQQ1" s="368"/>
      <c r="KQR1" s="368"/>
      <c r="KQS1" s="368"/>
      <c r="KQT1" s="368"/>
      <c r="KQU1" s="368"/>
      <c r="KQV1" s="368"/>
      <c r="KQW1" s="368"/>
      <c r="KQX1" s="368"/>
      <c r="KQY1" s="368"/>
      <c r="KQZ1" s="368"/>
      <c r="KRA1" s="368"/>
      <c r="KRB1" s="368"/>
      <c r="KRC1" s="368"/>
      <c r="KRD1" s="368"/>
      <c r="KRE1" s="368"/>
      <c r="KRF1" s="368"/>
      <c r="KRG1" s="368"/>
      <c r="KRH1" s="368"/>
      <c r="KRI1" s="368"/>
      <c r="KRJ1" s="368"/>
      <c r="KRK1" s="368"/>
      <c r="KRL1" s="368"/>
      <c r="KRM1" s="368"/>
      <c r="KRN1" s="368"/>
      <c r="KRO1" s="368"/>
      <c r="KRP1" s="368"/>
      <c r="KRQ1" s="368"/>
      <c r="KRR1" s="368"/>
      <c r="KRS1" s="368"/>
      <c r="KRT1" s="368"/>
      <c r="KRU1" s="368"/>
      <c r="KRV1" s="368"/>
      <c r="KRW1" s="368"/>
      <c r="KRX1" s="368"/>
      <c r="KRY1" s="368"/>
      <c r="KRZ1" s="368"/>
      <c r="KSA1" s="368"/>
      <c r="KSB1" s="368"/>
      <c r="KSC1" s="368"/>
      <c r="KSD1" s="368"/>
      <c r="KSE1" s="368"/>
      <c r="KSF1" s="368"/>
      <c r="KSG1" s="368"/>
      <c r="KSH1" s="368"/>
      <c r="KSI1" s="368"/>
      <c r="KSJ1" s="368"/>
      <c r="KSK1" s="368"/>
      <c r="KSL1" s="368"/>
      <c r="KSM1" s="368"/>
      <c r="KSN1" s="368"/>
      <c r="KSO1" s="368"/>
      <c r="KSP1" s="368"/>
      <c r="KSQ1" s="368"/>
      <c r="KSR1" s="368"/>
      <c r="KSS1" s="368"/>
      <c r="KST1" s="368"/>
      <c r="KSU1" s="368"/>
      <c r="KSV1" s="368"/>
      <c r="KSW1" s="368"/>
      <c r="KSX1" s="368"/>
      <c r="KSY1" s="368"/>
      <c r="KSZ1" s="368"/>
      <c r="KTA1" s="368"/>
      <c r="KTB1" s="368"/>
      <c r="KTC1" s="368"/>
      <c r="KTD1" s="368"/>
      <c r="KTE1" s="368"/>
      <c r="KTF1" s="368"/>
      <c r="KTG1" s="368"/>
      <c r="KTH1" s="368"/>
      <c r="KTI1" s="368"/>
      <c r="KTJ1" s="368"/>
      <c r="KTK1" s="368"/>
      <c r="KTL1" s="368"/>
      <c r="KTM1" s="368"/>
      <c r="KTN1" s="368"/>
      <c r="KTO1" s="368"/>
      <c r="KTP1" s="368"/>
      <c r="KTQ1" s="368"/>
      <c r="KTR1" s="368"/>
      <c r="KTS1" s="368"/>
      <c r="KTT1" s="368"/>
      <c r="KTU1" s="368"/>
      <c r="KTV1" s="368"/>
      <c r="KTW1" s="368"/>
      <c r="KTX1" s="368"/>
      <c r="KTY1" s="368"/>
      <c r="KTZ1" s="368"/>
      <c r="KUA1" s="368"/>
      <c r="KUB1" s="368"/>
      <c r="KUC1" s="368"/>
      <c r="KUD1" s="368"/>
      <c r="KUE1" s="368"/>
      <c r="KUF1" s="368"/>
      <c r="KUG1" s="368"/>
      <c r="KUH1" s="368"/>
      <c r="KUI1" s="368"/>
      <c r="KUJ1" s="368"/>
      <c r="KUK1" s="368"/>
      <c r="KUL1" s="368"/>
      <c r="KUM1" s="368"/>
      <c r="KUN1" s="368"/>
      <c r="KUO1" s="368"/>
      <c r="KUP1" s="368"/>
      <c r="KUQ1" s="368"/>
      <c r="KUR1" s="368"/>
      <c r="KUS1" s="368"/>
      <c r="KUT1" s="368"/>
      <c r="KUU1" s="368"/>
      <c r="KUV1" s="368"/>
      <c r="KUW1" s="368"/>
      <c r="KUX1" s="368"/>
      <c r="KUY1" s="368"/>
      <c r="KUZ1" s="368"/>
      <c r="KVA1" s="368"/>
      <c r="KVB1" s="368"/>
      <c r="KVC1" s="368"/>
      <c r="KVD1" s="368"/>
      <c r="KVE1" s="368"/>
      <c r="KVF1" s="368"/>
      <c r="KVG1" s="368"/>
      <c r="KVH1" s="368"/>
      <c r="KVI1" s="368"/>
      <c r="KVJ1" s="368"/>
      <c r="KVK1" s="368"/>
      <c r="KVL1" s="368"/>
      <c r="KVM1" s="368"/>
      <c r="KVN1" s="368"/>
      <c r="KVO1" s="368"/>
      <c r="KVP1" s="368"/>
      <c r="KVQ1" s="368"/>
      <c r="KVR1" s="368"/>
      <c r="KVS1" s="368"/>
      <c r="KVT1" s="368"/>
      <c r="KVU1" s="368"/>
      <c r="KVV1" s="368"/>
      <c r="KVW1" s="368"/>
      <c r="KVX1" s="368"/>
      <c r="KVY1" s="368"/>
      <c r="KVZ1" s="368"/>
      <c r="KWA1" s="368"/>
      <c r="KWB1" s="368"/>
      <c r="KWC1" s="368"/>
      <c r="KWD1" s="368"/>
      <c r="KWE1" s="368"/>
      <c r="KWF1" s="368"/>
      <c r="KWG1" s="368"/>
      <c r="KWH1" s="368"/>
      <c r="KWI1" s="368"/>
      <c r="KWJ1" s="368"/>
      <c r="KWK1" s="368"/>
      <c r="KWL1" s="368"/>
      <c r="KWM1" s="368"/>
      <c r="KWN1" s="368"/>
      <c r="KWO1" s="368"/>
      <c r="KWP1" s="368"/>
      <c r="KWQ1" s="368"/>
      <c r="KWR1" s="368"/>
      <c r="KWS1" s="368"/>
      <c r="KWT1" s="368"/>
      <c r="KWU1" s="368"/>
      <c r="KWV1" s="368"/>
      <c r="KWW1" s="368"/>
      <c r="KWX1" s="368"/>
      <c r="KWY1" s="368"/>
      <c r="KWZ1" s="368"/>
      <c r="KXA1" s="368"/>
      <c r="KXB1" s="368"/>
      <c r="KXC1" s="368"/>
      <c r="KXD1" s="368"/>
      <c r="KXE1" s="368"/>
      <c r="KXF1" s="368"/>
      <c r="KXG1" s="368"/>
      <c r="KXH1" s="368"/>
      <c r="KXI1" s="368"/>
      <c r="KXJ1" s="368"/>
      <c r="KXK1" s="368"/>
      <c r="KXL1" s="368"/>
      <c r="KXM1" s="368"/>
      <c r="KXN1" s="368"/>
      <c r="KXO1" s="368"/>
      <c r="KXP1" s="368"/>
      <c r="KXQ1" s="368"/>
      <c r="KXR1" s="368"/>
      <c r="KXS1" s="368"/>
      <c r="KXT1" s="368"/>
      <c r="KXU1" s="368"/>
      <c r="KXV1" s="368"/>
      <c r="KXW1" s="368"/>
      <c r="KXX1" s="368"/>
      <c r="KXY1" s="368"/>
      <c r="KXZ1" s="368"/>
      <c r="KYA1" s="368"/>
      <c r="KYB1" s="368"/>
      <c r="KYC1" s="368"/>
      <c r="KYD1" s="368"/>
      <c r="KYE1" s="368"/>
      <c r="KYF1" s="368"/>
      <c r="KYG1" s="368"/>
      <c r="KYH1" s="368"/>
      <c r="KYI1" s="368"/>
      <c r="KYJ1" s="368"/>
      <c r="KYK1" s="368"/>
      <c r="KYL1" s="368"/>
      <c r="KYM1" s="368"/>
      <c r="KYN1" s="368"/>
      <c r="KYO1" s="368"/>
      <c r="KYP1" s="368"/>
      <c r="KYQ1" s="368"/>
      <c r="KYR1" s="368"/>
      <c r="KYS1" s="368"/>
      <c r="KYT1" s="368"/>
      <c r="KYU1" s="368"/>
      <c r="KYV1" s="368"/>
      <c r="KYW1" s="368"/>
      <c r="KYX1" s="368"/>
      <c r="KYY1" s="368"/>
      <c r="KYZ1" s="368"/>
      <c r="KZA1" s="368"/>
      <c r="KZB1" s="368"/>
      <c r="KZC1" s="368"/>
      <c r="KZD1" s="368"/>
      <c r="KZE1" s="368"/>
      <c r="KZF1" s="368"/>
      <c r="KZG1" s="368"/>
      <c r="KZH1" s="368"/>
      <c r="KZI1" s="368"/>
      <c r="KZJ1" s="368"/>
      <c r="KZK1" s="368"/>
      <c r="KZL1" s="368"/>
      <c r="KZM1" s="368"/>
      <c r="KZN1" s="368"/>
      <c r="KZO1" s="368"/>
      <c r="KZP1" s="368"/>
      <c r="KZQ1" s="368"/>
      <c r="KZR1" s="368"/>
      <c r="KZS1" s="368"/>
      <c r="KZT1" s="368"/>
      <c r="KZU1" s="368"/>
      <c r="KZV1" s="368"/>
      <c r="KZW1" s="368"/>
      <c r="KZX1" s="368"/>
      <c r="KZY1" s="368"/>
      <c r="KZZ1" s="368"/>
      <c r="LAA1" s="368"/>
      <c r="LAB1" s="368"/>
      <c r="LAC1" s="368"/>
      <c r="LAD1" s="368"/>
      <c r="LAE1" s="368"/>
      <c r="LAF1" s="368"/>
      <c r="LAG1" s="368"/>
      <c r="LAH1" s="368"/>
      <c r="LAI1" s="368"/>
      <c r="LAJ1" s="368"/>
      <c r="LAK1" s="368"/>
      <c r="LAL1" s="368"/>
      <c r="LAM1" s="368"/>
      <c r="LAN1" s="368"/>
      <c r="LAO1" s="368"/>
      <c r="LAP1" s="368"/>
      <c r="LAQ1" s="368"/>
      <c r="LAR1" s="368"/>
      <c r="LAS1" s="368"/>
      <c r="LAT1" s="368"/>
      <c r="LAU1" s="368"/>
      <c r="LAV1" s="368"/>
      <c r="LAW1" s="368"/>
      <c r="LAX1" s="368"/>
      <c r="LAY1" s="368"/>
      <c r="LAZ1" s="368"/>
      <c r="LBA1" s="368"/>
      <c r="LBB1" s="368"/>
      <c r="LBC1" s="368"/>
      <c r="LBD1" s="368"/>
      <c r="LBE1" s="368"/>
      <c r="LBF1" s="368"/>
      <c r="LBG1" s="368"/>
      <c r="LBH1" s="368"/>
      <c r="LBI1" s="368"/>
      <c r="LBJ1" s="368"/>
      <c r="LBK1" s="368"/>
      <c r="LBL1" s="368"/>
      <c r="LBM1" s="368"/>
      <c r="LBN1" s="368"/>
      <c r="LBO1" s="368"/>
      <c r="LBP1" s="368"/>
      <c r="LBQ1" s="368"/>
      <c r="LBR1" s="368"/>
      <c r="LBS1" s="368"/>
      <c r="LBT1" s="368"/>
      <c r="LBU1" s="368"/>
      <c r="LBV1" s="368"/>
      <c r="LBW1" s="368"/>
      <c r="LBX1" s="368"/>
      <c r="LBY1" s="368"/>
      <c r="LBZ1" s="368"/>
      <c r="LCA1" s="368"/>
      <c r="LCB1" s="368"/>
      <c r="LCC1" s="368"/>
      <c r="LCD1" s="368"/>
      <c r="LCE1" s="368"/>
      <c r="LCF1" s="368"/>
      <c r="LCG1" s="368"/>
      <c r="LCH1" s="368"/>
      <c r="LCI1" s="368"/>
      <c r="LCJ1" s="368"/>
      <c r="LCK1" s="368"/>
      <c r="LCL1" s="368"/>
      <c r="LCM1" s="368"/>
      <c r="LCN1" s="368"/>
      <c r="LCO1" s="368"/>
      <c r="LCP1" s="368"/>
      <c r="LCQ1" s="368"/>
      <c r="LCR1" s="368"/>
      <c r="LCS1" s="368"/>
      <c r="LCT1" s="368"/>
      <c r="LCU1" s="368"/>
      <c r="LCV1" s="368"/>
      <c r="LCW1" s="368"/>
      <c r="LCX1" s="368"/>
      <c r="LCY1" s="368"/>
      <c r="LCZ1" s="368"/>
      <c r="LDA1" s="368"/>
      <c r="LDB1" s="368"/>
      <c r="LDC1" s="368"/>
      <c r="LDD1" s="368"/>
      <c r="LDE1" s="368"/>
      <c r="LDF1" s="368"/>
      <c r="LDG1" s="368"/>
      <c r="LDH1" s="368"/>
      <c r="LDI1" s="368"/>
      <c r="LDJ1" s="368"/>
      <c r="LDK1" s="368"/>
      <c r="LDL1" s="368"/>
      <c r="LDM1" s="368"/>
      <c r="LDN1" s="368"/>
      <c r="LDO1" s="368"/>
      <c r="LDP1" s="368"/>
      <c r="LDQ1" s="368"/>
      <c r="LDR1" s="368"/>
      <c r="LDS1" s="368"/>
      <c r="LDT1" s="368"/>
      <c r="LDU1" s="368"/>
      <c r="LDV1" s="368"/>
      <c r="LDW1" s="368"/>
      <c r="LDX1" s="368"/>
      <c r="LDY1" s="368"/>
      <c r="LDZ1" s="368"/>
      <c r="LEA1" s="368"/>
      <c r="LEB1" s="368"/>
      <c r="LEC1" s="368"/>
      <c r="LED1" s="368"/>
      <c r="LEE1" s="368"/>
      <c r="LEF1" s="368"/>
      <c r="LEG1" s="368"/>
      <c r="LEH1" s="368"/>
      <c r="LEI1" s="368"/>
      <c r="LEJ1" s="368"/>
      <c r="LEK1" s="368"/>
      <c r="LEL1" s="368"/>
      <c r="LEM1" s="368"/>
      <c r="LEN1" s="368"/>
      <c r="LEO1" s="368"/>
      <c r="LEP1" s="368"/>
      <c r="LEQ1" s="368"/>
      <c r="LER1" s="368"/>
      <c r="LES1" s="368"/>
      <c r="LET1" s="368"/>
      <c r="LEU1" s="368"/>
      <c r="LEV1" s="368"/>
      <c r="LEW1" s="368"/>
      <c r="LEX1" s="368"/>
      <c r="LEY1" s="368"/>
      <c r="LEZ1" s="368"/>
      <c r="LFA1" s="368"/>
      <c r="LFB1" s="368"/>
      <c r="LFC1" s="368"/>
      <c r="LFD1" s="368"/>
      <c r="LFE1" s="368"/>
      <c r="LFF1" s="368"/>
      <c r="LFG1" s="368"/>
      <c r="LFH1" s="368"/>
      <c r="LFI1" s="368"/>
      <c r="LFJ1" s="368"/>
      <c r="LFK1" s="368"/>
      <c r="LFL1" s="368"/>
      <c r="LFM1" s="368"/>
      <c r="LFN1" s="368"/>
      <c r="LFO1" s="368"/>
      <c r="LFP1" s="368"/>
      <c r="LFQ1" s="368"/>
      <c r="LFR1" s="368"/>
      <c r="LFS1" s="368"/>
      <c r="LFT1" s="368"/>
      <c r="LFU1" s="368"/>
      <c r="LFV1" s="368"/>
      <c r="LFW1" s="368"/>
      <c r="LFX1" s="368"/>
      <c r="LFY1" s="368"/>
      <c r="LFZ1" s="368"/>
      <c r="LGA1" s="368"/>
      <c r="LGB1" s="368"/>
      <c r="LGC1" s="368"/>
      <c r="LGD1" s="368"/>
      <c r="LGE1" s="368"/>
      <c r="LGF1" s="368"/>
      <c r="LGG1" s="368"/>
      <c r="LGH1" s="368"/>
      <c r="LGI1" s="368"/>
      <c r="LGJ1" s="368"/>
      <c r="LGK1" s="368"/>
      <c r="LGL1" s="368"/>
      <c r="LGM1" s="368"/>
      <c r="LGN1" s="368"/>
      <c r="LGO1" s="368"/>
      <c r="LGP1" s="368"/>
      <c r="LGQ1" s="368"/>
      <c r="LGR1" s="368"/>
      <c r="LGS1" s="368"/>
      <c r="LGT1" s="368"/>
      <c r="LGU1" s="368"/>
      <c r="LGV1" s="368"/>
      <c r="LGW1" s="368"/>
      <c r="LGX1" s="368"/>
      <c r="LGY1" s="368"/>
      <c r="LGZ1" s="368"/>
      <c r="LHA1" s="368"/>
      <c r="LHB1" s="368"/>
      <c r="LHC1" s="368"/>
      <c r="LHD1" s="368"/>
      <c r="LHE1" s="368"/>
      <c r="LHF1" s="368"/>
      <c r="LHG1" s="368"/>
      <c r="LHH1" s="368"/>
      <c r="LHI1" s="368"/>
      <c r="LHJ1" s="368"/>
      <c r="LHK1" s="368"/>
      <c r="LHL1" s="368"/>
      <c r="LHM1" s="368"/>
      <c r="LHN1" s="368"/>
      <c r="LHO1" s="368"/>
      <c r="LHP1" s="368"/>
      <c r="LHQ1" s="368"/>
      <c r="LHR1" s="368"/>
      <c r="LHS1" s="368"/>
      <c r="LHT1" s="368"/>
      <c r="LHU1" s="368"/>
      <c r="LHV1" s="368"/>
      <c r="LHW1" s="368"/>
      <c r="LHX1" s="368"/>
      <c r="LHY1" s="368"/>
      <c r="LHZ1" s="368"/>
      <c r="LIA1" s="368"/>
      <c r="LIB1" s="368"/>
      <c r="LIC1" s="368"/>
      <c r="LID1" s="368"/>
      <c r="LIE1" s="368"/>
      <c r="LIF1" s="368"/>
      <c r="LIG1" s="368"/>
      <c r="LIH1" s="368"/>
      <c r="LII1" s="368"/>
      <c r="LIJ1" s="368"/>
      <c r="LIK1" s="368"/>
      <c r="LIL1" s="368"/>
      <c r="LIM1" s="368"/>
      <c r="LIN1" s="368"/>
      <c r="LIO1" s="368"/>
      <c r="LIP1" s="368"/>
      <c r="LIQ1" s="368"/>
      <c r="LIR1" s="368"/>
      <c r="LIS1" s="368"/>
      <c r="LIT1" s="368"/>
      <c r="LIU1" s="368"/>
      <c r="LIV1" s="368"/>
      <c r="LIW1" s="368"/>
      <c r="LIX1" s="368"/>
      <c r="LIY1" s="368"/>
      <c r="LIZ1" s="368"/>
      <c r="LJA1" s="368"/>
      <c r="LJB1" s="368"/>
      <c r="LJC1" s="368"/>
      <c r="LJD1" s="368"/>
      <c r="LJE1" s="368"/>
      <c r="LJF1" s="368"/>
      <c r="LJG1" s="368"/>
      <c r="LJH1" s="368"/>
      <c r="LJI1" s="368"/>
      <c r="LJJ1" s="368"/>
      <c r="LJK1" s="368"/>
      <c r="LJL1" s="368"/>
      <c r="LJM1" s="368"/>
      <c r="LJN1" s="368"/>
      <c r="LJO1" s="368"/>
      <c r="LJP1" s="368"/>
      <c r="LJQ1" s="368"/>
      <c r="LJR1" s="368"/>
      <c r="LJS1" s="368"/>
      <c r="LJT1" s="368"/>
      <c r="LJU1" s="368"/>
      <c r="LJV1" s="368"/>
      <c r="LJW1" s="368"/>
      <c r="LJX1" s="368"/>
      <c r="LJY1" s="368"/>
      <c r="LJZ1" s="368"/>
      <c r="LKA1" s="368"/>
      <c r="LKB1" s="368"/>
      <c r="LKC1" s="368"/>
      <c r="LKD1" s="368"/>
      <c r="LKE1" s="368"/>
      <c r="LKF1" s="368"/>
      <c r="LKG1" s="368"/>
      <c r="LKH1" s="368"/>
      <c r="LKI1" s="368"/>
      <c r="LKJ1" s="368"/>
      <c r="LKK1" s="368"/>
      <c r="LKL1" s="368"/>
      <c r="LKM1" s="368"/>
      <c r="LKN1" s="368"/>
      <c r="LKO1" s="368"/>
      <c r="LKP1" s="368"/>
      <c r="LKQ1" s="368"/>
      <c r="LKR1" s="368"/>
      <c r="LKS1" s="368"/>
      <c r="LKT1" s="368"/>
      <c r="LKU1" s="368"/>
      <c r="LKV1" s="368"/>
      <c r="LKW1" s="368"/>
      <c r="LKX1" s="368"/>
      <c r="LKY1" s="368"/>
      <c r="LKZ1" s="368"/>
      <c r="LLA1" s="368"/>
      <c r="LLB1" s="368"/>
      <c r="LLC1" s="368"/>
      <c r="LLD1" s="368"/>
      <c r="LLE1" s="368"/>
      <c r="LLF1" s="368"/>
      <c r="LLG1" s="368"/>
      <c r="LLH1" s="368"/>
      <c r="LLI1" s="368"/>
      <c r="LLJ1" s="368"/>
      <c r="LLK1" s="368"/>
      <c r="LLL1" s="368"/>
      <c r="LLM1" s="368"/>
      <c r="LLN1" s="368"/>
      <c r="LLO1" s="368"/>
      <c r="LLP1" s="368"/>
      <c r="LLQ1" s="368"/>
      <c r="LLR1" s="368"/>
      <c r="LLS1" s="368"/>
      <c r="LLT1" s="368"/>
      <c r="LLU1" s="368"/>
      <c r="LLV1" s="368"/>
      <c r="LLW1" s="368"/>
      <c r="LLX1" s="368"/>
      <c r="LLY1" s="368"/>
      <c r="LLZ1" s="368"/>
      <c r="LMA1" s="368"/>
      <c r="LMB1" s="368"/>
      <c r="LMC1" s="368"/>
      <c r="LMD1" s="368"/>
      <c r="LME1" s="368"/>
      <c r="LMF1" s="368"/>
      <c r="LMG1" s="368"/>
      <c r="LMH1" s="368"/>
      <c r="LMI1" s="368"/>
      <c r="LMJ1" s="368"/>
      <c r="LMK1" s="368"/>
      <c r="LML1" s="368"/>
      <c r="LMM1" s="368"/>
      <c r="LMN1" s="368"/>
      <c r="LMO1" s="368"/>
      <c r="LMP1" s="368"/>
      <c r="LMQ1" s="368"/>
      <c r="LMR1" s="368"/>
      <c r="LMS1" s="368"/>
      <c r="LMT1" s="368"/>
      <c r="LMU1" s="368"/>
      <c r="LMV1" s="368"/>
      <c r="LMW1" s="368"/>
      <c r="LMX1" s="368"/>
      <c r="LMY1" s="368"/>
      <c r="LMZ1" s="368"/>
      <c r="LNA1" s="368"/>
      <c r="LNB1" s="368"/>
      <c r="LNC1" s="368"/>
      <c r="LND1" s="368"/>
      <c r="LNE1" s="368"/>
      <c r="LNF1" s="368"/>
      <c r="LNG1" s="368"/>
      <c r="LNH1" s="368"/>
      <c r="LNI1" s="368"/>
      <c r="LNJ1" s="368"/>
      <c r="LNK1" s="368"/>
      <c r="LNL1" s="368"/>
      <c r="LNM1" s="368"/>
      <c r="LNN1" s="368"/>
      <c r="LNO1" s="368"/>
      <c r="LNP1" s="368"/>
      <c r="LNQ1" s="368"/>
      <c r="LNR1" s="368"/>
      <c r="LNS1" s="368"/>
      <c r="LNT1" s="368"/>
      <c r="LNU1" s="368"/>
      <c r="LNV1" s="368"/>
      <c r="LNW1" s="368"/>
      <c r="LNX1" s="368"/>
      <c r="LNY1" s="368"/>
      <c r="LNZ1" s="368"/>
      <c r="LOA1" s="368"/>
      <c r="LOB1" s="368"/>
      <c r="LOC1" s="368"/>
      <c r="LOD1" s="368"/>
      <c r="LOE1" s="368"/>
      <c r="LOF1" s="368"/>
      <c r="LOG1" s="368"/>
      <c r="LOH1" s="368"/>
      <c r="LOI1" s="368"/>
      <c r="LOJ1" s="368"/>
      <c r="LOK1" s="368"/>
      <c r="LOL1" s="368"/>
      <c r="LOM1" s="368"/>
      <c r="LON1" s="368"/>
      <c r="LOO1" s="368"/>
      <c r="LOP1" s="368"/>
      <c r="LOQ1" s="368"/>
      <c r="LOR1" s="368"/>
      <c r="LOS1" s="368"/>
      <c r="LOT1" s="368"/>
      <c r="LOU1" s="368"/>
      <c r="LOV1" s="368"/>
      <c r="LOW1" s="368"/>
      <c r="LOX1" s="368"/>
      <c r="LOY1" s="368"/>
      <c r="LOZ1" s="368"/>
      <c r="LPA1" s="368"/>
      <c r="LPB1" s="368"/>
      <c r="LPC1" s="368"/>
      <c r="LPD1" s="368"/>
      <c r="LPE1" s="368"/>
      <c r="LPF1" s="368"/>
      <c r="LPG1" s="368"/>
      <c r="LPH1" s="368"/>
      <c r="LPI1" s="368"/>
      <c r="LPJ1" s="368"/>
      <c r="LPK1" s="368"/>
      <c r="LPL1" s="368"/>
      <c r="LPM1" s="368"/>
      <c r="LPN1" s="368"/>
      <c r="LPO1" s="368"/>
      <c r="LPP1" s="368"/>
      <c r="LPQ1" s="368"/>
      <c r="LPR1" s="368"/>
      <c r="LPS1" s="368"/>
      <c r="LPT1" s="368"/>
      <c r="LPU1" s="368"/>
      <c r="LPV1" s="368"/>
      <c r="LPW1" s="368"/>
      <c r="LPX1" s="368"/>
      <c r="LPY1" s="368"/>
      <c r="LPZ1" s="368"/>
      <c r="LQA1" s="368"/>
      <c r="LQB1" s="368"/>
      <c r="LQC1" s="368"/>
      <c r="LQD1" s="368"/>
      <c r="LQE1" s="368"/>
      <c r="LQF1" s="368"/>
      <c r="LQG1" s="368"/>
      <c r="LQH1" s="368"/>
      <c r="LQI1" s="368"/>
      <c r="LQJ1" s="368"/>
      <c r="LQK1" s="368"/>
      <c r="LQL1" s="368"/>
      <c r="LQM1" s="368"/>
      <c r="LQN1" s="368"/>
      <c r="LQO1" s="368"/>
      <c r="LQP1" s="368"/>
      <c r="LQQ1" s="368"/>
      <c r="LQR1" s="368"/>
      <c r="LQS1" s="368"/>
      <c r="LQT1" s="368"/>
      <c r="LQU1" s="368"/>
      <c r="LQV1" s="368"/>
      <c r="LQW1" s="368"/>
      <c r="LQX1" s="368"/>
      <c r="LQY1" s="368"/>
      <c r="LQZ1" s="368"/>
      <c r="LRA1" s="368"/>
      <c r="LRB1" s="368"/>
      <c r="LRC1" s="368"/>
      <c r="LRD1" s="368"/>
      <c r="LRE1" s="368"/>
      <c r="LRF1" s="368"/>
      <c r="LRG1" s="368"/>
      <c r="LRH1" s="368"/>
      <c r="LRI1" s="368"/>
      <c r="LRJ1" s="368"/>
      <c r="LRK1" s="368"/>
      <c r="LRL1" s="368"/>
      <c r="LRM1" s="368"/>
      <c r="LRN1" s="368"/>
      <c r="LRO1" s="368"/>
      <c r="LRP1" s="368"/>
      <c r="LRQ1" s="368"/>
      <c r="LRR1" s="368"/>
      <c r="LRS1" s="368"/>
      <c r="LRT1" s="368"/>
      <c r="LRU1" s="368"/>
      <c r="LRV1" s="368"/>
      <c r="LRW1" s="368"/>
      <c r="LRX1" s="368"/>
      <c r="LRY1" s="368"/>
      <c r="LRZ1" s="368"/>
      <c r="LSA1" s="368"/>
      <c r="LSB1" s="368"/>
      <c r="LSC1" s="368"/>
      <c r="LSD1" s="368"/>
      <c r="LSE1" s="368"/>
      <c r="LSF1" s="368"/>
      <c r="LSG1" s="368"/>
      <c r="LSH1" s="368"/>
      <c r="LSI1" s="368"/>
      <c r="LSJ1" s="368"/>
      <c r="LSK1" s="368"/>
      <c r="LSL1" s="368"/>
      <c r="LSM1" s="368"/>
      <c r="LSN1" s="368"/>
      <c r="LSO1" s="368"/>
      <c r="LSP1" s="368"/>
      <c r="LSQ1" s="368"/>
      <c r="LSR1" s="368"/>
      <c r="LSS1" s="368"/>
      <c r="LST1" s="368"/>
      <c r="LSU1" s="368"/>
      <c r="LSV1" s="368"/>
      <c r="LSW1" s="368"/>
      <c r="LSX1" s="368"/>
      <c r="LSY1" s="368"/>
      <c r="LSZ1" s="368"/>
      <c r="LTA1" s="368"/>
      <c r="LTB1" s="368"/>
      <c r="LTC1" s="368"/>
      <c r="LTD1" s="368"/>
      <c r="LTE1" s="368"/>
      <c r="LTF1" s="368"/>
      <c r="LTG1" s="368"/>
      <c r="LTH1" s="368"/>
      <c r="LTI1" s="368"/>
      <c r="LTJ1" s="368"/>
      <c r="LTK1" s="368"/>
      <c r="LTL1" s="368"/>
      <c r="LTM1" s="368"/>
      <c r="LTN1" s="368"/>
      <c r="LTO1" s="368"/>
      <c r="LTP1" s="368"/>
      <c r="LTQ1" s="368"/>
      <c r="LTR1" s="368"/>
      <c r="LTS1" s="368"/>
      <c r="LTT1" s="368"/>
      <c r="LTU1" s="368"/>
      <c r="LTV1" s="368"/>
      <c r="LTW1" s="368"/>
      <c r="LTX1" s="368"/>
      <c r="LTY1" s="368"/>
      <c r="LTZ1" s="368"/>
      <c r="LUA1" s="368"/>
      <c r="LUB1" s="368"/>
      <c r="LUC1" s="368"/>
      <c r="LUD1" s="368"/>
      <c r="LUE1" s="368"/>
      <c r="LUF1" s="368"/>
      <c r="LUG1" s="368"/>
      <c r="LUH1" s="368"/>
      <c r="LUI1" s="368"/>
      <c r="LUJ1" s="368"/>
      <c r="LUK1" s="368"/>
      <c r="LUL1" s="368"/>
      <c r="LUM1" s="368"/>
      <c r="LUN1" s="368"/>
      <c r="LUO1" s="368"/>
      <c r="LUP1" s="368"/>
      <c r="LUQ1" s="368"/>
      <c r="LUR1" s="368"/>
      <c r="LUS1" s="368"/>
      <c r="LUT1" s="368"/>
      <c r="LUU1" s="368"/>
      <c r="LUV1" s="368"/>
      <c r="LUW1" s="368"/>
      <c r="LUX1" s="368"/>
      <c r="LUY1" s="368"/>
      <c r="LUZ1" s="368"/>
      <c r="LVA1" s="368"/>
      <c r="LVB1" s="368"/>
      <c r="LVC1" s="368"/>
      <c r="LVD1" s="368"/>
      <c r="LVE1" s="368"/>
      <c r="LVF1" s="368"/>
      <c r="LVG1" s="368"/>
      <c r="LVH1" s="368"/>
      <c r="LVI1" s="368"/>
      <c r="LVJ1" s="368"/>
      <c r="LVK1" s="368"/>
      <c r="LVL1" s="368"/>
      <c r="LVM1" s="368"/>
      <c r="LVN1" s="368"/>
      <c r="LVO1" s="368"/>
      <c r="LVP1" s="368"/>
      <c r="LVQ1" s="368"/>
      <c r="LVR1" s="368"/>
      <c r="LVS1" s="368"/>
      <c r="LVT1" s="368"/>
      <c r="LVU1" s="368"/>
      <c r="LVV1" s="368"/>
      <c r="LVW1" s="368"/>
      <c r="LVX1" s="368"/>
      <c r="LVY1" s="368"/>
      <c r="LVZ1" s="368"/>
      <c r="LWA1" s="368"/>
      <c r="LWB1" s="368"/>
      <c r="LWC1" s="368"/>
      <c r="LWD1" s="368"/>
      <c r="LWE1" s="368"/>
      <c r="LWF1" s="368"/>
      <c r="LWG1" s="368"/>
      <c r="LWH1" s="368"/>
      <c r="LWI1" s="368"/>
      <c r="LWJ1" s="368"/>
      <c r="LWK1" s="368"/>
      <c r="LWL1" s="368"/>
      <c r="LWM1" s="368"/>
      <c r="LWN1" s="368"/>
      <c r="LWO1" s="368"/>
      <c r="LWP1" s="368"/>
      <c r="LWQ1" s="368"/>
      <c r="LWR1" s="368"/>
      <c r="LWS1" s="368"/>
      <c r="LWT1" s="368"/>
      <c r="LWU1" s="368"/>
      <c r="LWV1" s="368"/>
      <c r="LWW1" s="368"/>
      <c r="LWX1" s="368"/>
      <c r="LWY1" s="368"/>
      <c r="LWZ1" s="368"/>
      <c r="LXA1" s="368"/>
      <c r="LXB1" s="368"/>
      <c r="LXC1" s="368"/>
      <c r="LXD1" s="368"/>
      <c r="LXE1" s="368"/>
      <c r="LXF1" s="368"/>
      <c r="LXG1" s="368"/>
      <c r="LXH1" s="368"/>
      <c r="LXI1" s="368"/>
      <c r="LXJ1" s="368"/>
      <c r="LXK1" s="368"/>
      <c r="LXL1" s="368"/>
      <c r="LXM1" s="368"/>
      <c r="LXN1" s="368"/>
      <c r="LXO1" s="368"/>
      <c r="LXP1" s="368"/>
      <c r="LXQ1" s="368"/>
      <c r="LXR1" s="368"/>
      <c r="LXS1" s="368"/>
      <c r="LXT1" s="368"/>
      <c r="LXU1" s="368"/>
      <c r="LXV1" s="368"/>
      <c r="LXW1" s="368"/>
      <c r="LXX1" s="368"/>
      <c r="LXY1" s="368"/>
      <c r="LXZ1" s="368"/>
      <c r="LYA1" s="368"/>
      <c r="LYB1" s="368"/>
      <c r="LYC1" s="368"/>
      <c r="LYD1" s="368"/>
      <c r="LYE1" s="368"/>
      <c r="LYF1" s="368"/>
      <c r="LYG1" s="368"/>
      <c r="LYH1" s="368"/>
      <c r="LYI1" s="368"/>
      <c r="LYJ1" s="368"/>
      <c r="LYK1" s="368"/>
      <c r="LYL1" s="368"/>
      <c r="LYM1" s="368"/>
      <c r="LYN1" s="368"/>
      <c r="LYO1" s="368"/>
      <c r="LYP1" s="368"/>
      <c r="LYQ1" s="368"/>
      <c r="LYR1" s="368"/>
      <c r="LYS1" s="368"/>
      <c r="LYT1" s="368"/>
      <c r="LYU1" s="368"/>
      <c r="LYV1" s="368"/>
      <c r="LYW1" s="368"/>
      <c r="LYX1" s="368"/>
      <c r="LYY1" s="368"/>
      <c r="LYZ1" s="368"/>
      <c r="LZA1" s="368"/>
      <c r="LZB1" s="368"/>
      <c r="LZC1" s="368"/>
      <c r="LZD1" s="368"/>
      <c r="LZE1" s="368"/>
      <c r="LZF1" s="368"/>
      <c r="LZG1" s="368"/>
      <c r="LZH1" s="368"/>
      <c r="LZI1" s="368"/>
      <c r="LZJ1" s="368"/>
      <c r="LZK1" s="368"/>
      <c r="LZL1" s="368"/>
      <c r="LZM1" s="368"/>
      <c r="LZN1" s="368"/>
      <c r="LZO1" s="368"/>
      <c r="LZP1" s="368"/>
      <c r="LZQ1" s="368"/>
      <c r="LZR1" s="368"/>
      <c r="LZS1" s="368"/>
      <c r="LZT1" s="368"/>
      <c r="LZU1" s="368"/>
      <c r="LZV1" s="368"/>
      <c r="LZW1" s="368"/>
      <c r="LZX1" s="368"/>
      <c r="LZY1" s="368"/>
      <c r="LZZ1" s="368"/>
      <c r="MAA1" s="368"/>
      <c r="MAB1" s="368"/>
      <c r="MAC1" s="368"/>
      <c r="MAD1" s="368"/>
      <c r="MAE1" s="368"/>
      <c r="MAF1" s="368"/>
      <c r="MAG1" s="368"/>
      <c r="MAH1" s="368"/>
      <c r="MAI1" s="368"/>
      <c r="MAJ1" s="368"/>
      <c r="MAK1" s="368"/>
      <c r="MAL1" s="368"/>
      <c r="MAM1" s="368"/>
      <c r="MAN1" s="368"/>
      <c r="MAO1" s="368"/>
      <c r="MAP1" s="368"/>
      <c r="MAQ1" s="368"/>
      <c r="MAR1" s="368"/>
      <c r="MAS1" s="368"/>
      <c r="MAT1" s="368"/>
      <c r="MAU1" s="368"/>
      <c r="MAV1" s="368"/>
      <c r="MAW1" s="368"/>
      <c r="MAX1" s="368"/>
      <c r="MAY1" s="368"/>
      <c r="MAZ1" s="368"/>
      <c r="MBA1" s="368"/>
      <c r="MBB1" s="368"/>
      <c r="MBC1" s="368"/>
      <c r="MBD1" s="368"/>
      <c r="MBE1" s="368"/>
      <c r="MBF1" s="368"/>
      <c r="MBG1" s="368"/>
      <c r="MBH1" s="368"/>
      <c r="MBI1" s="368"/>
      <c r="MBJ1" s="368"/>
      <c r="MBK1" s="368"/>
      <c r="MBL1" s="368"/>
      <c r="MBM1" s="368"/>
      <c r="MBN1" s="368"/>
      <c r="MBO1" s="368"/>
      <c r="MBP1" s="368"/>
      <c r="MBQ1" s="368"/>
      <c r="MBR1" s="368"/>
      <c r="MBS1" s="368"/>
      <c r="MBT1" s="368"/>
      <c r="MBU1" s="368"/>
      <c r="MBV1" s="368"/>
      <c r="MBW1" s="368"/>
      <c r="MBX1" s="368"/>
      <c r="MBY1" s="368"/>
      <c r="MBZ1" s="368"/>
      <c r="MCA1" s="368"/>
      <c r="MCB1" s="368"/>
      <c r="MCC1" s="368"/>
      <c r="MCD1" s="368"/>
      <c r="MCE1" s="368"/>
      <c r="MCF1" s="368"/>
      <c r="MCG1" s="368"/>
      <c r="MCH1" s="368"/>
      <c r="MCI1" s="368"/>
      <c r="MCJ1" s="368"/>
      <c r="MCK1" s="368"/>
      <c r="MCL1" s="368"/>
      <c r="MCM1" s="368"/>
      <c r="MCN1" s="368"/>
      <c r="MCO1" s="368"/>
      <c r="MCP1" s="368"/>
      <c r="MCQ1" s="368"/>
      <c r="MCR1" s="368"/>
      <c r="MCS1" s="368"/>
      <c r="MCT1" s="368"/>
      <c r="MCU1" s="368"/>
      <c r="MCV1" s="368"/>
      <c r="MCW1" s="368"/>
      <c r="MCX1" s="368"/>
      <c r="MCY1" s="368"/>
      <c r="MCZ1" s="368"/>
      <c r="MDA1" s="368"/>
      <c r="MDB1" s="368"/>
      <c r="MDC1" s="368"/>
      <c r="MDD1" s="368"/>
      <c r="MDE1" s="368"/>
      <c r="MDF1" s="368"/>
      <c r="MDG1" s="368"/>
      <c r="MDH1" s="368"/>
      <c r="MDI1" s="368"/>
      <c r="MDJ1" s="368"/>
      <c r="MDK1" s="368"/>
      <c r="MDL1" s="368"/>
      <c r="MDM1" s="368"/>
      <c r="MDN1" s="368"/>
      <c r="MDO1" s="368"/>
      <c r="MDP1" s="368"/>
      <c r="MDQ1" s="368"/>
      <c r="MDR1" s="368"/>
      <c r="MDS1" s="368"/>
      <c r="MDT1" s="368"/>
      <c r="MDU1" s="368"/>
      <c r="MDV1" s="368"/>
      <c r="MDW1" s="368"/>
      <c r="MDX1" s="368"/>
      <c r="MDY1" s="368"/>
      <c r="MDZ1" s="368"/>
      <c r="MEA1" s="368"/>
      <c r="MEB1" s="368"/>
      <c r="MEC1" s="368"/>
      <c r="MED1" s="368"/>
      <c r="MEE1" s="368"/>
      <c r="MEF1" s="368"/>
      <c r="MEG1" s="368"/>
      <c r="MEH1" s="368"/>
      <c r="MEI1" s="368"/>
      <c r="MEJ1" s="368"/>
      <c r="MEK1" s="368"/>
      <c r="MEL1" s="368"/>
      <c r="MEM1" s="368"/>
      <c r="MEN1" s="368"/>
      <c r="MEO1" s="368"/>
      <c r="MEP1" s="368"/>
      <c r="MEQ1" s="368"/>
      <c r="MER1" s="368"/>
      <c r="MES1" s="368"/>
      <c r="MET1" s="368"/>
      <c r="MEU1" s="368"/>
      <c r="MEV1" s="368"/>
      <c r="MEW1" s="368"/>
      <c r="MEX1" s="368"/>
      <c r="MEY1" s="368"/>
      <c r="MEZ1" s="368"/>
      <c r="MFA1" s="368"/>
      <c r="MFB1" s="368"/>
      <c r="MFC1" s="368"/>
      <c r="MFD1" s="368"/>
      <c r="MFE1" s="368"/>
      <c r="MFF1" s="368"/>
      <c r="MFG1" s="368"/>
      <c r="MFH1" s="368"/>
      <c r="MFI1" s="368"/>
      <c r="MFJ1" s="368"/>
      <c r="MFK1" s="368"/>
      <c r="MFL1" s="368"/>
      <c r="MFM1" s="368"/>
      <c r="MFN1" s="368"/>
      <c r="MFO1" s="368"/>
      <c r="MFP1" s="368"/>
      <c r="MFQ1" s="368"/>
      <c r="MFR1" s="368"/>
      <c r="MFS1" s="368"/>
      <c r="MFT1" s="368"/>
      <c r="MFU1" s="368"/>
      <c r="MFV1" s="368"/>
      <c r="MFW1" s="368"/>
      <c r="MFX1" s="368"/>
      <c r="MFY1" s="368"/>
      <c r="MFZ1" s="368"/>
      <c r="MGA1" s="368"/>
      <c r="MGB1" s="368"/>
      <c r="MGC1" s="368"/>
      <c r="MGD1" s="368"/>
      <c r="MGE1" s="368"/>
      <c r="MGF1" s="368"/>
      <c r="MGG1" s="368"/>
      <c r="MGH1" s="368"/>
      <c r="MGI1" s="368"/>
      <c r="MGJ1" s="368"/>
      <c r="MGK1" s="368"/>
      <c r="MGL1" s="368"/>
      <c r="MGM1" s="368"/>
      <c r="MGN1" s="368"/>
      <c r="MGO1" s="368"/>
      <c r="MGP1" s="368"/>
      <c r="MGQ1" s="368"/>
      <c r="MGR1" s="368"/>
      <c r="MGS1" s="368"/>
      <c r="MGT1" s="368"/>
      <c r="MGU1" s="368"/>
      <c r="MGV1" s="368"/>
      <c r="MGW1" s="368"/>
      <c r="MGX1" s="368"/>
      <c r="MGY1" s="368"/>
      <c r="MGZ1" s="368"/>
      <c r="MHA1" s="368"/>
      <c r="MHB1" s="368"/>
      <c r="MHC1" s="368"/>
      <c r="MHD1" s="368"/>
      <c r="MHE1" s="368"/>
      <c r="MHF1" s="368"/>
      <c r="MHG1" s="368"/>
      <c r="MHH1" s="368"/>
      <c r="MHI1" s="368"/>
      <c r="MHJ1" s="368"/>
      <c r="MHK1" s="368"/>
      <c r="MHL1" s="368"/>
      <c r="MHM1" s="368"/>
      <c r="MHN1" s="368"/>
      <c r="MHO1" s="368"/>
      <c r="MHP1" s="368"/>
      <c r="MHQ1" s="368"/>
      <c r="MHR1" s="368"/>
      <c r="MHS1" s="368"/>
      <c r="MHT1" s="368"/>
      <c r="MHU1" s="368"/>
      <c r="MHV1" s="368"/>
      <c r="MHW1" s="368"/>
      <c r="MHX1" s="368"/>
      <c r="MHY1" s="368"/>
      <c r="MHZ1" s="368"/>
      <c r="MIA1" s="368"/>
      <c r="MIB1" s="368"/>
      <c r="MIC1" s="368"/>
      <c r="MID1" s="368"/>
      <c r="MIE1" s="368"/>
      <c r="MIF1" s="368"/>
      <c r="MIG1" s="368"/>
      <c r="MIH1" s="368"/>
      <c r="MII1" s="368"/>
      <c r="MIJ1" s="368"/>
      <c r="MIK1" s="368"/>
      <c r="MIL1" s="368"/>
      <c r="MIM1" s="368"/>
      <c r="MIN1" s="368"/>
      <c r="MIO1" s="368"/>
      <c r="MIP1" s="368"/>
      <c r="MIQ1" s="368"/>
      <c r="MIR1" s="368"/>
      <c r="MIS1" s="368"/>
      <c r="MIT1" s="368"/>
      <c r="MIU1" s="368"/>
      <c r="MIV1" s="368"/>
      <c r="MIW1" s="368"/>
      <c r="MIX1" s="368"/>
      <c r="MIY1" s="368"/>
      <c r="MIZ1" s="368"/>
      <c r="MJA1" s="368"/>
      <c r="MJB1" s="368"/>
      <c r="MJC1" s="368"/>
      <c r="MJD1" s="368"/>
      <c r="MJE1" s="368"/>
      <c r="MJF1" s="368"/>
      <c r="MJG1" s="368"/>
      <c r="MJH1" s="368"/>
      <c r="MJI1" s="368"/>
      <c r="MJJ1" s="368"/>
      <c r="MJK1" s="368"/>
      <c r="MJL1" s="368"/>
      <c r="MJM1" s="368"/>
      <c r="MJN1" s="368"/>
      <c r="MJO1" s="368"/>
      <c r="MJP1" s="368"/>
      <c r="MJQ1" s="368"/>
      <c r="MJR1" s="368"/>
      <c r="MJS1" s="368"/>
      <c r="MJT1" s="368"/>
      <c r="MJU1" s="368"/>
      <c r="MJV1" s="368"/>
      <c r="MJW1" s="368"/>
      <c r="MJX1" s="368"/>
      <c r="MJY1" s="368"/>
      <c r="MJZ1" s="368"/>
      <c r="MKA1" s="368"/>
      <c r="MKB1" s="368"/>
      <c r="MKC1" s="368"/>
      <c r="MKD1" s="368"/>
      <c r="MKE1" s="368"/>
      <c r="MKF1" s="368"/>
      <c r="MKG1" s="368"/>
      <c r="MKH1" s="368"/>
      <c r="MKI1" s="368"/>
      <c r="MKJ1" s="368"/>
      <c r="MKK1" s="368"/>
      <c r="MKL1" s="368"/>
      <c r="MKM1" s="368"/>
      <c r="MKN1" s="368"/>
      <c r="MKO1" s="368"/>
      <c r="MKP1" s="368"/>
      <c r="MKQ1" s="368"/>
      <c r="MKR1" s="368"/>
      <c r="MKS1" s="368"/>
      <c r="MKT1" s="368"/>
      <c r="MKU1" s="368"/>
      <c r="MKV1" s="368"/>
      <c r="MKW1" s="368"/>
      <c r="MKX1" s="368"/>
      <c r="MKY1" s="368"/>
      <c r="MKZ1" s="368"/>
      <c r="MLA1" s="368"/>
      <c r="MLB1" s="368"/>
      <c r="MLC1" s="368"/>
      <c r="MLD1" s="368"/>
      <c r="MLE1" s="368"/>
      <c r="MLF1" s="368"/>
      <c r="MLG1" s="368"/>
      <c r="MLH1" s="368"/>
      <c r="MLI1" s="368"/>
      <c r="MLJ1" s="368"/>
      <c r="MLK1" s="368"/>
      <c r="MLL1" s="368"/>
      <c r="MLM1" s="368"/>
      <c r="MLN1" s="368"/>
      <c r="MLO1" s="368"/>
      <c r="MLP1" s="368"/>
      <c r="MLQ1" s="368"/>
      <c r="MLR1" s="368"/>
      <c r="MLS1" s="368"/>
      <c r="MLT1" s="368"/>
      <c r="MLU1" s="368"/>
      <c r="MLV1" s="368"/>
      <c r="MLW1" s="368"/>
      <c r="MLX1" s="368"/>
      <c r="MLY1" s="368"/>
      <c r="MLZ1" s="368"/>
      <c r="MMA1" s="368"/>
      <c r="MMB1" s="368"/>
      <c r="MMC1" s="368"/>
      <c r="MMD1" s="368"/>
      <c r="MME1" s="368"/>
      <c r="MMF1" s="368"/>
      <c r="MMG1" s="368"/>
      <c r="MMH1" s="368"/>
      <c r="MMI1" s="368"/>
      <c r="MMJ1" s="368"/>
      <c r="MMK1" s="368"/>
      <c r="MML1" s="368"/>
      <c r="MMM1" s="368"/>
      <c r="MMN1" s="368"/>
      <c r="MMO1" s="368"/>
      <c r="MMP1" s="368"/>
      <c r="MMQ1" s="368"/>
      <c r="MMR1" s="368"/>
      <c r="MMS1" s="368"/>
      <c r="MMT1" s="368"/>
      <c r="MMU1" s="368"/>
      <c r="MMV1" s="368"/>
      <c r="MMW1" s="368"/>
      <c r="MMX1" s="368"/>
      <c r="MMY1" s="368"/>
      <c r="MMZ1" s="368"/>
      <c r="MNA1" s="368"/>
      <c r="MNB1" s="368"/>
      <c r="MNC1" s="368"/>
      <c r="MND1" s="368"/>
      <c r="MNE1" s="368"/>
      <c r="MNF1" s="368"/>
      <c r="MNG1" s="368"/>
      <c r="MNH1" s="368"/>
      <c r="MNI1" s="368"/>
      <c r="MNJ1" s="368"/>
      <c r="MNK1" s="368"/>
      <c r="MNL1" s="368"/>
      <c r="MNM1" s="368"/>
      <c r="MNN1" s="368"/>
      <c r="MNO1" s="368"/>
      <c r="MNP1" s="368"/>
      <c r="MNQ1" s="368"/>
      <c r="MNR1" s="368"/>
      <c r="MNS1" s="368"/>
      <c r="MNT1" s="368"/>
      <c r="MNU1" s="368"/>
      <c r="MNV1" s="368"/>
      <c r="MNW1" s="368"/>
      <c r="MNX1" s="368"/>
      <c r="MNY1" s="368"/>
      <c r="MNZ1" s="368"/>
      <c r="MOA1" s="368"/>
      <c r="MOB1" s="368"/>
      <c r="MOC1" s="368"/>
      <c r="MOD1" s="368"/>
      <c r="MOE1" s="368"/>
      <c r="MOF1" s="368"/>
      <c r="MOG1" s="368"/>
      <c r="MOH1" s="368"/>
      <c r="MOI1" s="368"/>
      <c r="MOJ1" s="368"/>
      <c r="MOK1" s="368"/>
      <c r="MOL1" s="368"/>
      <c r="MOM1" s="368"/>
      <c r="MON1" s="368"/>
      <c r="MOO1" s="368"/>
      <c r="MOP1" s="368"/>
      <c r="MOQ1" s="368"/>
      <c r="MOR1" s="368"/>
      <c r="MOS1" s="368"/>
      <c r="MOT1" s="368"/>
      <c r="MOU1" s="368"/>
      <c r="MOV1" s="368"/>
      <c r="MOW1" s="368"/>
      <c r="MOX1" s="368"/>
      <c r="MOY1" s="368"/>
      <c r="MOZ1" s="368"/>
      <c r="MPA1" s="368"/>
      <c r="MPB1" s="368"/>
      <c r="MPC1" s="368"/>
      <c r="MPD1" s="368"/>
      <c r="MPE1" s="368"/>
      <c r="MPF1" s="368"/>
      <c r="MPG1" s="368"/>
      <c r="MPH1" s="368"/>
      <c r="MPI1" s="368"/>
      <c r="MPJ1" s="368"/>
      <c r="MPK1" s="368"/>
      <c r="MPL1" s="368"/>
      <c r="MPM1" s="368"/>
      <c r="MPN1" s="368"/>
      <c r="MPO1" s="368"/>
      <c r="MPP1" s="368"/>
      <c r="MPQ1" s="368"/>
      <c r="MPR1" s="368"/>
      <c r="MPS1" s="368"/>
      <c r="MPT1" s="368"/>
      <c r="MPU1" s="368"/>
      <c r="MPV1" s="368"/>
      <c r="MPW1" s="368"/>
      <c r="MPX1" s="368"/>
      <c r="MPY1" s="368"/>
      <c r="MPZ1" s="368"/>
      <c r="MQA1" s="368"/>
      <c r="MQB1" s="368"/>
      <c r="MQC1" s="368"/>
      <c r="MQD1" s="368"/>
      <c r="MQE1" s="368"/>
      <c r="MQF1" s="368"/>
      <c r="MQG1" s="368"/>
      <c r="MQH1" s="368"/>
      <c r="MQI1" s="368"/>
      <c r="MQJ1" s="368"/>
      <c r="MQK1" s="368"/>
      <c r="MQL1" s="368"/>
      <c r="MQM1" s="368"/>
      <c r="MQN1" s="368"/>
      <c r="MQO1" s="368"/>
      <c r="MQP1" s="368"/>
      <c r="MQQ1" s="368"/>
      <c r="MQR1" s="368"/>
      <c r="MQS1" s="368"/>
      <c r="MQT1" s="368"/>
      <c r="MQU1" s="368"/>
      <c r="MQV1" s="368"/>
      <c r="MQW1" s="368"/>
      <c r="MQX1" s="368"/>
      <c r="MQY1" s="368"/>
      <c r="MQZ1" s="368"/>
      <c r="MRA1" s="368"/>
      <c r="MRB1" s="368"/>
      <c r="MRC1" s="368"/>
      <c r="MRD1" s="368"/>
      <c r="MRE1" s="368"/>
      <c r="MRF1" s="368"/>
      <c r="MRG1" s="368"/>
      <c r="MRH1" s="368"/>
      <c r="MRI1" s="368"/>
      <c r="MRJ1" s="368"/>
      <c r="MRK1" s="368"/>
      <c r="MRL1" s="368"/>
      <c r="MRM1" s="368"/>
      <c r="MRN1" s="368"/>
      <c r="MRO1" s="368"/>
      <c r="MRP1" s="368"/>
      <c r="MRQ1" s="368"/>
      <c r="MRR1" s="368"/>
      <c r="MRS1" s="368"/>
      <c r="MRT1" s="368"/>
      <c r="MRU1" s="368"/>
      <c r="MRV1" s="368"/>
      <c r="MRW1" s="368"/>
      <c r="MRX1" s="368"/>
      <c r="MRY1" s="368"/>
      <c r="MRZ1" s="368"/>
      <c r="MSA1" s="368"/>
      <c r="MSB1" s="368"/>
      <c r="MSC1" s="368"/>
      <c r="MSD1" s="368"/>
      <c r="MSE1" s="368"/>
      <c r="MSF1" s="368"/>
      <c r="MSG1" s="368"/>
      <c r="MSH1" s="368"/>
      <c r="MSI1" s="368"/>
      <c r="MSJ1" s="368"/>
      <c r="MSK1" s="368"/>
      <c r="MSL1" s="368"/>
      <c r="MSM1" s="368"/>
      <c r="MSN1" s="368"/>
      <c r="MSO1" s="368"/>
      <c r="MSP1" s="368"/>
      <c r="MSQ1" s="368"/>
      <c r="MSR1" s="368"/>
      <c r="MSS1" s="368"/>
      <c r="MST1" s="368"/>
      <c r="MSU1" s="368"/>
      <c r="MSV1" s="368"/>
      <c r="MSW1" s="368"/>
      <c r="MSX1" s="368"/>
      <c r="MSY1" s="368"/>
      <c r="MSZ1" s="368"/>
      <c r="MTA1" s="368"/>
      <c r="MTB1" s="368"/>
      <c r="MTC1" s="368"/>
      <c r="MTD1" s="368"/>
      <c r="MTE1" s="368"/>
      <c r="MTF1" s="368"/>
      <c r="MTG1" s="368"/>
      <c r="MTH1" s="368"/>
      <c r="MTI1" s="368"/>
      <c r="MTJ1" s="368"/>
      <c r="MTK1" s="368"/>
      <c r="MTL1" s="368"/>
      <c r="MTM1" s="368"/>
      <c r="MTN1" s="368"/>
      <c r="MTO1" s="368"/>
      <c r="MTP1" s="368"/>
      <c r="MTQ1" s="368"/>
      <c r="MTR1" s="368"/>
      <c r="MTS1" s="368"/>
      <c r="MTT1" s="368"/>
      <c r="MTU1" s="368"/>
      <c r="MTV1" s="368"/>
      <c r="MTW1" s="368"/>
      <c r="MTX1" s="368"/>
      <c r="MTY1" s="368"/>
      <c r="MTZ1" s="368"/>
      <c r="MUA1" s="368"/>
      <c r="MUB1" s="368"/>
      <c r="MUC1" s="368"/>
      <c r="MUD1" s="368"/>
      <c r="MUE1" s="368"/>
      <c r="MUF1" s="368"/>
      <c r="MUG1" s="368"/>
      <c r="MUH1" s="368"/>
      <c r="MUI1" s="368"/>
      <c r="MUJ1" s="368"/>
      <c r="MUK1" s="368"/>
      <c r="MUL1" s="368"/>
      <c r="MUM1" s="368"/>
      <c r="MUN1" s="368"/>
      <c r="MUO1" s="368"/>
      <c r="MUP1" s="368"/>
      <c r="MUQ1" s="368"/>
      <c r="MUR1" s="368"/>
      <c r="MUS1" s="368"/>
      <c r="MUT1" s="368"/>
      <c r="MUU1" s="368"/>
      <c r="MUV1" s="368"/>
      <c r="MUW1" s="368"/>
      <c r="MUX1" s="368"/>
      <c r="MUY1" s="368"/>
      <c r="MUZ1" s="368"/>
      <c r="MVA1" s="368"/>
      <c r="MVB1" s="368"/>
      <c r="MVC1" s="368"/>
      <c r="MVD1" s="368"/>
      <c r="MVE1" s="368"/>
      <c r="MVF1" s="368"/>
      <c r="MVG1" s="368"/>
      <c r="MVH1" s="368"/>
      <c r="MVI1" s="368"/>
      <c r="MVJ1" s="368"/>
      <c r="MVK1" s="368"/>
      <c r="MVL1" s="368"/>
      <c r="MVM1" s="368"/>
      <c r="MVN1" s="368"/>
      <c r="MVO1" s="368"/>
      <c r="MVP1" s="368"/>
      <c r="MVQ1" s="368"/>
      <c r="MVR1" s="368"/>
      <c r="MVS1" s="368"/>
      <c r="MVT1" s="368"/>
      <c r="MVU1" s="368"/>
      <c r="MVV1" s="368"/>
      <c r="MVW1" s="368"/>
      <c r="MVX1" s="368"/>
      <c r="MVY1" s="368"/>
      <c r="MVZ1" s="368"/>
      <c r="MWA1" s="368"/>
      <c r="MWB1" s="368"/>
      <c r="MWC1" s="368"/>
      <c r="MWD1" s="368"/>
      <c r="MWE1" s="368"/>
      <c r="MWF1" s="368"/>
      <c r="MWG1" s="368"/>
      <c r="MWH1" s="368"/>
      <c r="MWI1" s="368"/>
      <c r="MWJ1" s="368"/>
      <c r="MWK1" s="368"/>
      <c r="MWL1" s="368"/>
      <c r="MWM1" s="368"/>
      <c r="MWN1" s="368"/>
      <c r="MWO1" s="368"/>
      <c r="MWP1" s="368"/>
      <c r="MWQ1" s="368"/>
      <c r="MWR1" s="368"/>
      <c r="MWS1" s="368"/>
      <c r="MWT1" s="368"/>
      <c r="MWU1" s="368"/>
      <c r="MWV1" s="368"/>
      <c r="MWW1" s="368"/>
      <c r="MWX1" s="368"/>
      <c r="MWY1" s="368"/>
      <c r="MWZ1" s="368"/>
      <c r="MXA1" s="368"/>
      <c r="MXB1" s="368"/>
      <c r="MXC1" s="368"/>
      <c r="MXD1" s="368"/>
      <c r="MXE1" s="368"/>
      <c r="MXF1" s="368"/>
      <c r="MXG1" s="368"/>
      <c r="MXH1" s="368"/>
      <c r="MXI1" s="368"/>
      <c r="MXJ1" s="368"/>
      <c r="MXK1" s="368"/>
      <c r="MXL1" s="368"/>
      <c r="MXM1" s="368"/>
      <c r="MXN1" s="368"/>
      <c r="MXO1" s="368"/>
      <c r="MXP1" s="368"/>
      <c r="MXQ1" s="368"/>
      <c r="MXR1" s="368"/>
      <c r="MXS1" s="368"/>
      <c r="MXT1" s="368"/>
      <c r="MXU1" s="368"/>
      <c r="MXV1" s="368"/>
      <c r="MXW1" s="368"/>
      <c r="MXX1" s="368"/>
      <c r="MXY1" s="368"/>
      <c r="MXZ1" s="368"/>
      <c r="MYA1" s="368"/>
      <c r="MYB1" s="368"/>
      <c r="MYC1" s="368"/>
      <c r="MYD1" s="368"/>
      <c r="MYE1" s="368"/>
      <c r="MYF1" s="368"/>
      <c r="MYG1" s="368"/>
      <c r="MYH1" s="368"/>
      <c r="MYI1" s="368"/>
      <c r="MYJ1" s="368"/>
      <c r="MYK1" s="368"/>
      <c r="MYL1" s="368"/>
      <c r="MYM1" s="368"/>
      <c r="MYN1" s="368"/>
      <c r="MYO1" s="368"/>
      <c r="MYP1" s="368"/>
      <c r="MYQ1" s="368"/>
      <c r="MYR1" s="368"/>
      <c r="MYS1" s="368"/>
      <c r="MYT1" s="368"/>
      <c r="MYU1" s="368"/>
      <c r="MYV1" s="368"/>
      <c r="MYW1" s="368"/>
      <c r="MYX1" s="368"/>
      <c r="MYY1" s="368"/>
      <c r="MYZ1" s="368"/>
      <c r="MZA1" s="368"/>
      <c r="MZB1" s="368"/>
      <c r="MZC1" s="368"/>
      <c r="MZD1" s="368"/>
      <c r="MZE1" s="368"/>
      <c r="MZF1" s="368"/>
      <c r="MZG1" s="368"/>
      <c r="MZH1" s="368"/>
      <c r="MZI1" s="368"/>
      <c r="MZJ1" s="368"/>
      <c r="MZK1" s="368"/>
      <c r="MZL1" s="368"/>
      <c r="MZM1" s="368"/>
      <c r="MZN1" s="368"/>
      <c r="MZO1" s="368"/>
      <c r="MZP1" s="368"/>
      <c r="MZQ1" s="368"/>
      <c r="MZR1" s="368"/>
      <c r="MZS1" s="368"/>
      <c r="MZT1" s="368"/>
      <c r="MZU1" s="368"/>
      <c r="MZV1" s="368"/>
      <c r="MZW1" s="368"/>
      <c r="MZX1" s="368"/>
      <c r="MZY1" s="368"/>
      <c r="MZZ1" s="368"/>
      <c r="NAA1" s="368"/>
      <c r="NAB1" s="368"/>
      <c r="NAC1" s="368"/>
      <c r="NAD1" s="368"/>
      <c r="NAE1" s="368"/>
      <c r="NAF1" s="368"/>
      <c r="NAG1" s="368"/>
      <c r="NAH1" s="368"/>
      <c r="NAI1" s="368"/>
      <c r="NAJ1" s="368"/>
      <c r="NAK1" s="368"/>
      <c r="NAL1" s="368"/>
      <c r="NAM1" s="368"/>
      <c r="NAN1" s="368"/>
      <c r="NAO1" s="368"/>
      <c r="NAP1" s="368"/>
      <c r="NAQ1" s="368"/>
      <c r="NAR1" s="368"/>
      <c r="NAS1" s="368"/>
      <c r="NAT1" s="368"/>
      <c r="NAU1" s="368"/>
      <c r="NAV1" s="368"/>
      <c r="NAW1" s="368"/>
      <c r="NAX1" s="368"/>
      <c r="NAY1" s="368"/>
      <c r="NAZ1" s="368"/>
      <c r="NBA1" s="368"/>
      <c r="NBB1" s="368"/>
      <c r="NBC1" s="368"/>
      <c r="NBD1" s="368"/>
      <c r="NBE1" s="368"/>
      <c r="NBF1" s="368"/>
      <c r="NBG1" s="368"/>
      <c r="NBH1" s="368"/>
      <c r="NBI1" s="368"/>
      <c r="NBJ1" s="368"/>
      <c r="NBK1" s="368"/>
      <c r="NBL1" s="368"/>
      <c r="NBM1" s="368"/>
      <c r="NBN1" s="368"/>
      <c r="NBO1" s="368"/>
      <c r="NBP1" s="368"/>
      <c r="NBQ1" s="368"/>
      <c r="NBR1" s="368"/>
      <c r="NBS1" s="368"/>
      <c r="NBT1" s="368"/>
      <c r="NBU1" s="368"/>
      <c r="NBV1" s="368"/>
      <c r="NBW1" s="368"/>
      <c r="NBX1" s="368"/>
      <c r="NBY1" s="368"/>
      <c r="NBZ1" s="368"/>
      <c r="NCA1" s="368"/>
      <c r="NCB1" s="368"/>
      <c r="NCC1" s="368"/>
      <c r="NCD1" s="368"/>
      <c r="NCE1" s="368"/>
      <c r="NCF1" s="368"/>
      <c r="NCG1" s="368"/>
      <c r="NCH1" s="368"/>
      <c r="NCI1" s="368"/>
      <c r="NCJ1" s="368"/>
      <c r="NCK1" s="368"/>
      <c r="NCL1" s="368"/>
      <c r="NCM1" s="368"/>
      <c r="NCN1" s="368"/>
      <c r="NCO1" s="368"/>
      <c r="NCP1" s="368"/>
      <c r="NCQ1" s="368"/>
      <c r="NCR1" s="368"/>
      <c r="NCS1" s="368"/>
      <c r="NCT1" s="368"/>
      <c r="NCU1" s="368"/>
      <c r="NCV1" s="368"/>
      <c r="NCW1" s="368"/>
      <c r="NCX1" s="368"/>
      <c r="NCY1" s="368"/>
      <c r="NCZ1" s="368"/>
      <c r="NDA1" s="368"/>
      <c r="NDB1" s="368"/>
      <c r="NDC1" s="368"/>
      <c r="NDD1" s="368"/>
      <c r="NDE1" s="368"/>
      <c r="NDF1" s="368"/>
      <c r="NDG1" s="368"/>
      <c r="NDH1" s="368"/>
      <c r="NDI1" s="368"/>
      <c r="NDJ1" s="368"/>
      <c r="NDK1" s="368"/>
      <c r="NDL1" s="368"/>
      <c r="NDM1" s="368"/>
      <c r="NDN1" s="368"/>
      <c r="NDO1" s="368"/>
      <c r="NDP1" s="368"/>
      <c r="NDQ1" s="368"/>
      <c r="NDR1" s="368"/>
      <c r="NDS1" s="368"/>
      <c r="NDT1" s="368"/>
      <c r="NDU1" s="368"/>
      <c r="NDV1" s="368"/>
      <c r="NDW1" s="368"/>
      <c r="NDX1" s="368"/>
      <c r="NDY1" s="368"/>
      <c r="NDZ1" s="368"/>
      <c r="NEA1" s="368"/>
      <c r="NEB1" s="368"/>
      <c r="NEC1" s="368"/>
      <c r="NED1" s="368"/>
      <c r="NEE1" s="368"/>
      <c r="NEF1" s="368"/>
      <c r="NEG1" s="368"/>
      <c r="NEH1" s="368"/>
      <c r="NEI1" s="368"/>
      <c r="NEJ1" s="368"/>
      <c r="NEK1" s="368"/>
      <c r="NEL1" s="368"/>
      <c r="NEM1" s="368"/>
      <c r="NEN1" s="368"/>
      <c r="NEO1" s="368"/>
      <c r="NEP1" s="368"/>
      <c r="NEQ1" s="368"/>
      <c r="NER1" s="368"/>
      <c r="NES1" s="368"/>
      <c r="NET1" s="368"/>
      <c r="NEU1" s="368"/>
      <c r="NEV1" s="368"/>
      <c r="NEW1" s="368"/>
      <c r="NEX1" s="368"/>
      <c r="NEY1" s="368"/>
      <c r="NEZ1" s="368"/>
      <c r="NFA1" s="368"/>
      <c r="NFB1" s="368"/>
      <c r="NFC1" s="368"/>
      <c r="NFD1" s="368"/>
      <c r="NFE1" s="368"/>
      <c r="NFF1" s="368"/>
      <c r="NFG1" s="368"/>
      <c r="NFH1" s="368"/>
      <c r="NFI1" s="368"/>
      <c r="NFJ1" s="368"/>
      <c r="NFK1" s="368"/>
      <c r="NFL1" s="368"/>
      <c r="NFM1" s="368"/>
      <c r="NFN1" s="368"/>
      <c r="NFO1" s="368"/>
      <c r="NFP1" s="368"/>
      <c r="NFQ1" s="368"/>
      <c r="NFR1" s="368"/>
      <c r="NFS1" s="368"/>
      <c r="NFT1" s="368"/>
      <c r="NFU1" s="368"/>
      <c r="NFV1" s="368"/>
      <c r="NFW1" s="368"/>
      <c r="NFX1" s="368"/>
      <c r="NFY1" s="368"/>
      <c r="NFZ1" s="368"/>
      <c r="NGA1" s="368"/>
      <c r="NGB1" s="368"/>
      <c r="NGC1" s="368"/>
      <c r="NGD1" s="368"/>
      <c r="NGE1" s="368"/>
      <c r="NGF1" s="368"/>
      <c r="NGG1" s="368"/>
      <c r="NGH1" s="368"/>
      <c r="NGI1" s="368"/>
      <c r="NGJ1" s="368"/>
      <c r="NGK1" s="368"/>
      <c r="NGL1" s="368"/>
      <c r="NGM1" s="368"/>
      <c r="NGN1" s="368"/>
      <c r="NGO1" s="368"/>
      <c r="NGP1" s="368"/>
      <c r="NGQ1" s="368"/>
      <c r="NGR1" s="368"/>
      <c r="NGS1" s="368"/>
      <c r="NGT1" s="368"/>
      <c r="NGU1" s="368"/>
      <c r="NGV1" s="368"/>
      <c r="NGW1" s="368"/>
      <c r="NGX1" s="368"/>
      <c r="NGY1" s="368"/>
      <c r="NGZ1" s="368"/>
      <c r="NHA1" s="368"/>
      <c r="NHB1" s="368"/>
      <c r="NHC1" s="368"/>
      <c r="NHD1" s="368"/>
      <c r="NHE1" s="368"/>
      <c r="NHF1" s="368"/>
      <c r="NHG1" s="368"/>
      <c r="NHH1" s="368"/>
      <c r="NHI1" s="368"/>
      <c r="NHJ1" s="368"/>
      <c r="NHK1" s="368"/>
      <c r="NHL1" s="368"/>
      <c r="NHM1" s="368"/>
      <c r="NHN1" s="368"/>
      <c r="NHO1" s="368"/>
      <c r="NHP1" s="368"/>
      <c r="NHQ1" s="368"/>
      <c r="NHR1" s="368"/>
      <c r="NHS1" s="368"/>
      <c r="NHT1" s="368"/>
      <c r="NHU1" s="368"/>
      <c r="NHV1" s="368"/>
      <c r="NHW1" s="368"/>
      <c r="NHX1" s="368"/>
      <c r="NHY1" s="368"/>
      <c r="NHZ1" s="368"/>
      <c r="NIA1" s="368"/>
      <c r="NIB1" s="368"/>
      <c r="NIC1" s="368"/>
      <c r="NID1" s="368"/>
      <c r="NIE1" s="368"/>
      <c r="NIF1" s="368"/>
      <c r="NIG1" s="368"/>
      <c r="NIH1" s="368"/>
      <c r="NII1" s="368"/>
      <c r="NIJ1" s="368"/>
      <c r="NIK1" s="368"/>
      <c r="NIL1" s="368"/>
      <c r="NIM1" s="368"/>
      <c r="NIN1" s="368"/>
      <c r="NIO1" s="368"/>
      <c r="NIP1" s="368"/>
      <c r="NIQ1" s="368"/>
      <c r="NIR1" s="368"/>
      <c r="NIS1" s="368"/>
      <c r="NIT1" s="368"/>
      <c r="NIU1" s="368"/>
      <c r="NIV1" s="368"/>
      <c r="NIW1" s="368"/>
      <c r="NIX1" s="368"/>
      <c r="NIY1" s="368"/>
      <c r="NIZ1" s="368"/>
      <c r="NJA1" s="368"/>
      <c r="NJB1" s="368"/>
      <c r="NJC1" s="368"/>
      <c r="NJD1" s="368"/>
      <c r="NJE1" s="368"/>
      <c r="NJF1" s="368"/>
      <c r="NJG1" s="368"/>
      <c r="NJH1" s="368"/>
      <c r="NJI1" s="368"/>
      <c r="NJJ1" s="368"/>
      <c r="NJK1" s="368"/>
      <c r="NJL1" s="368"/>
      <c r="NJM1" s="368"/>
      <c r="NJN1" s="368"/>
      <c r="NJO1" s="368"/>
      <c r="NJP1" s="368"/>
      <c r="NJQ1" s="368"/>
      <c r="NJR1" s="368"/>
      <c r="NJS1" s="368"/>
      <c r="NJT1" s="368"/>
      <c r="NJU1" s="368"/>
      <c r="NJV1" s="368"/>
      <c r="NJW1" s="368"/>
      <c r="NJX1" s="368"/>
      <c r="NJY1" s="368"/>
      <c r="NJZ1" s="368"/>
      <c r="NKA1" s="368"/>
      <c r="NKB1" s="368"/>
      <c r="NKC1" s="368"/>
      <c r="NKD1" s="368"/>
      <c r="NKE1" s="368"/>
      <c r="NKF1" s="368"/>
      <c r="NKG1" s="368"/>
      <c r="NKH1" s="368"/>
      <c r="NKI1" s="368"/>
      <c r="NKJ1" s="368"/>
      <c r="NKK1" s="368"/>
      <c r="NKL1" s="368"/>
      <c r="NKM1" s="368"/>
      <c r="NKN1" s="368"/>
      <c r="NKO1" s="368"/>
      <c r="NKP1" s="368"/>
      <c r="NKQ1" s="368"/>
      <c r="NKR1" s="368"/>
      <c r="NKS1" s="368"/>
      <c r="NKT1" s="368"/>
      <c r="NKU1" s="368"/>
      <c r="NKV1" s="368"/>
      <c r="NKW1" s="368"/>
      <c r="NKX1" s="368"/>
      <c r="NKY1" s="368"/>
      <c r="NKZ1" s="368"/>
      <c r="NLA1" s="368"/>
      <c r="NLB1" s="368"/>
      <c r="NLC1" s="368"/>
      <c r="NLD1" s="368"/>
      <c r="NLE1" s="368"/>
      <c r="NLF1" s="368"/>
      <c r="NLG1" s="368"/>
      <c r="NLH1" s="368"/>
      <c r="NLI1" s="368"/>
      <c r="NLJ1" s="368"/>
      <c r="NLK1" s="368"/>
      <c r="NLL1" s="368"/>
      <c r="NLM1" s="368"/>
      <c r="NLN1" s="368"/>
      <c r="NLO1" s="368"/>
      <c r="NLP1" s="368"/>
      <c r="NLQ1" s="368"/>
      <c r="NLR1" s="368"/>
      <c r="NLS1" s="368"/>
      <c r="NLT1" s="368"/>
      <c r="NLU1" s="368"/>
      <c r="NLV1" s="368"/>
      <c r="NLW1" s="368"/>
      <c r="NLX1" s="368"/>
      <c r="NLY1" s="368"/>
      <c r="NLZ1" s="368"/>
      <c r="NMA1" s="368"/>
      <c r="NMB1" s="368"/>
      <c r="NMC1" s="368"/>
      <c r="NMD1" s="368"/>
      <c r="NME1" s="368"/>
      <c r="NMF1" s="368"/>
      <c r="NMG1" s="368"/>
      <c r="NMH1" s="368"/>
      <c r="NMI1" s="368"/>
      <c r="NMJ1" s="368"/>
      <c r="NMK1" s="368"/>
      <c r="NML1" s="368"/>
      <c r="NMM1" s="368"/>
      <c r="NMN1" s="368"/>
      <c r="NMO1" s="368"/>
      <c r="NMP1" s="368"/>
      <c r="NMQ1" s="368"/>
      <c r="NMR1" s="368"/>
      <c r="NMS1" s="368"/>
      <c r="NMT1" s="368"/>
      <c r="NMU1" s="368"/>
      <c r="NMV1" s="368"/>
      <c r="NMW1" s="368"/>
      <c r="NMX1" s="368"/>
      <c r="NMY1" s="368"/>
      <c r="NMZ1" s="368"/>
      <c r="NNA1" s="368"/>
      <c r="NNB1" s="368"/>
      <c r="NNC1" s="368"/>
      <c r="NND1" s="368"/>
      <c r="NNE1" s="368"/>
      <c r="NNF1" s="368"/>
      <c r="NNG1" s="368"/>
      <c r="NNH1" s="368"/>
      <c r="NNI1" s="368"/>
      <c r="NNJ1" s="368"/>
      <c r="NNK1" s="368"/>
      <c r="NNL1" s="368"/>
      <c r="NNM1" s="368"/>
      <c r="NNN1" s="368"/>
      <c r="NNO1" s="368"/>
      <c r="NNP1" s="368"/>
      <c r="NNQ1" s="368"/>
      <c r="NNR1" s="368"/>
      <c r="NNS1" s="368"/>
      <c r="NNT1" s="368"/>
      <c r="NNU1" s="368"/>
      <c r="NNV1" s="368"/>
      <c r="NNW1" s="368"/>
      <c r="NNX1" s="368"/>
      <c r="NNY1" s="368"/>
      <c r="NNZ1" s="368"/>
      <c r="NOA1" s="368"/>
      <c r="NOB1" s="368"/>
      <c r="NOC1" s="368"/>
      <c r="NOD1" s="368"/>
      <c r="NOE1" s="368"/>
      <c r="NOF1" s="368"/>
      <c r="NOG1" s="368"/>
      <c r="NOH1" s="368"/>
      <c r="NOI1" s="368"/>
      <c r="NOJ1" s="368"/>
      <c r="NOK1" s="368"/>
      <c r="NOL1" s="368"/>
      <c r="NOM1" s="368"/>
      <c r="NON1" s="368"/>
      <c r="NOO1" s="368"/>
      <c r="NOP1" s="368"/>
      <c r="NOQ1" s="368"/>
      <c r="NOR1" s="368"/>
      <c r="NOS1" s="368"/>
      <c r="NOT1" s="368"/>
      <c r="NOU1" s="368"/>
      <c r="NOV1" s="368"/>
      <c r="NOW1" s="368"/>
      <c r="NOX1" s="368"/>
      <c r="NOY1" s="368"/>
      <c r="NOZ1" s="368"/>
      <c r="NPA1" s="368"/>
      <c r="NPB1" s="368"/>
      <c r="NPC1" s="368"/>
      <c r="NPD1" s="368"/>
      <c r="NPE1" s="368"/>
      <c r="NPF1" s="368"/>
      <c r="NPG1" s="368"/>
      <c r="NPH1" s="368"/>
      <c r="NPI1" s="368"/>
      <c r="NPJ1" s="368"/>
      <c r="NPK1" s="368"/>
      <c r="NPL1" s="368"/>
      <c r="NPM1" s="368"/>
      <c r="NPN1" s="368"/>
      <c r="NPO1" s="368"/>
      <c r="NPP1" s="368"/>
      <c r="NPQ1" s="368"/>
      <c r="NPR1" s="368"/>
      <c r="NPS1" s="368"/>
      <c r="NPT1" s="368"/>
      <c r="NPU1" s="368"/>
      <c r="NPV1" s="368"/>
      <c r="NPW1" s="368"/>
      <c r="NPX1" s="368"/>
      <c r="NPY1" s="368"/>
      <c r="NPZ1" s="368"/>
      <c r="NQA1" s="368"/>
      <c r="NQB1" s="368"/>
      <c r="NQC1" s="368"/>
      <c r="NQD1" s="368"/>
      <c r="NQE1" s="368"/>
      <c r="NQF1" s="368"/>
      <c r="NQG1" s="368"/>
      <c r="NQH1" s="368"/>
      <c r="NQI1" s="368"/>
      <c r="NQJ1" s="368"/>
      <c r="NQK1" s="368"/>
      <c r="NQL1" s="368"/>
      <c r="NQM1" s="368"/>
      <c r="NQN1" s="368"/>
      <c r="NQO1" s="368"/>
      <c r="NQP1" s="368"/>
      <c r="NQQ1" s="368"/>
      <c r="NQR1" s="368"/>
      <c r="NQS1" s="368"/>
      <c r="NQT1" s="368"/>
      <c r="NQU1" s="368"/>
      <c r="NQV1" s="368"/>
      <c r="NQW1" s="368"/>
      <c r="NQX1" s="368"/>
      <c r="NQY1" s="368"/>
      <c r="NQZ1" s="368"/>
      <c r="NRA1" s="368"/>
      <c r="NRB1" s="368"/>
      <c r="NRC1" s="368"/>
      <c r="NRD1" s="368"/>
      <c r="NRE1" s="368"/>
      <c r="NRF1" s="368"/>
      <c r="NRG1" s="368"/>
      <c r="NRH1" s="368"/>
      <c r="NRI1" s="368"/>
      <c r="NRJ1" s="368"/>
      <c r="NRK1" s="368"/>
      <c r="NRL1" s="368"/>
      <c r="NRM1" s="368"/>
      <c r="NRN1" s="368"/>
      <c r="NRO1" s="368"/>
      <c r="NRP1" s="368"/>
      <c r="NRQ1" s="368"/>
      <c r="NRR1" s="368"/>
      <c r="NRS1" s="368"/>
      <c r="NRT1" s="368"/>
      <c r="NRU1" s="368"/>
      <c r="NRV1" s="368"/>
      <c r="NRW1" s="368"/>
      <c r="NRX1" s="368"/>
      <c r="NRY1" s="368"/>
      <c r="NRZ1" s="368"/>
      <c r="NSA1" s="368"/>
      <c r="NSB1" s="368"/>
      <c r="NSC1" s="368"/>
      <c r="NSD1" s="368"/>
      <c r="NSE1" s="368"/>
      <c r="NSF1" s="368"/>
      <c r="NSG1" s="368"/>
      <c r="NSH1" s="368"/>
      <c r="NSI1" s="368"/>
      <c r="NSJ1" s="368"/>
      <c r="NSK1" s="368"/>
      <c r="NSL1" s="368"/>
      <c r="NSM1" s="368"/>
      <c r="NSN1" s="368"/>
      <c r="NSO1" s="368"/>
      <c r="NSP1" s="368"/>
      <c r="NSQ1" s="368"/>
      <c r="NSR1" s="368"/>
      <c r="NSS1" s="368"/>
      <c r="NST1" s="368"/>
      <c r="NSU1" s="368"/>
      <c r="NSV1" s="368"/>
      <c r="NSW1" s="368"/>
      <c r="NSX1" s="368"/>
      <c r="NSY1" s="368"/>
      <c r="NSZ1" s="368"/>
      <c r="NTA1" s="368"/>
      <c r="NTB1" s="368"/>
      <c r="NTC1" s="368"/>
      <c r="NTD1" s="368"/>
      <c r="NTE1" s="368"/>
      <c r="NTF1" s="368"/>
      <c r="NTG1" s="368"/>
      <c r="NTH1" s="368"/>
      <c r="NTI1" s="368"/>
      <c r="NTJ1" s="368"/>
      <c r="NTK1" s="368"/>
      <c r="NTL1" s="368"/>
      <c r="NTM1" s="368"/>
      <c r="NTN1" s="368"/>
      <c r="NTO1" s="368"/>
      <c r="NTP1" s="368"/>
      <c r="NTQ1" s="368"/>
      <c r="NTR1" s="368"/>
      <c r="NTS1" s="368"/>
      <c r="NTT1" s="368"/>
      <c r="NTU1" s="368"/>
      <c r="NTV1" s="368"/>
      <c r="NTW1" s="368"/>
      <c r="NTX1" s="368"/>
      <c r="NTY1" s="368"/>
      <c r="NTZ1" s="368"/>
      <c r="NUA1" s="368"/>
      <c r="NUB1" s="368"/>
      <c r="NUC1" s="368"/>
      <c r="NUD1" s="368"/>
      <c r="NUE1" s="368"/>
      <c r="NUF1" s="368"/>
      <c r="NUG1" s="368"/>
      <c r="NUH1" s="368"/>
      <c r="NUI1" s="368"/>
      <c r="NUJ1" s="368"/>
      <c r="NUK1" s="368"/>
      <c r="NUL1" s="368"/>
      <c r="NUM1" s="368"/>
      <c r="NUN1" s="368"/>
      <c r="NUO1" s="368"/>
      <c r="NUP1" s="368"/>
      <c r="NUQ1" s="368"/>
      <c r="NUR1" s="368"/>
      <c r="NUS1" s="368"/>
      <c r="NUT1" s="368"/>
      <c r="NUU1" s="368"/>
      <c r="NUV1" s="368"/>
      <c r="NUW1" s="368"/>
      <c r="NUX1" s="368"/>
      <c r="NUY1" s="368"/>
      <c r="NUZ1" s="368"/>
      <c r="NVA1" s="368"/>
      <c r="NVB1" s="368"/>
      <c r="NVC1" s="368"/>
      <c r="NVD1" s="368"/>
      <c r="NVE1" s="368"/>
      <c r="NVF1" s="368"/>
      <c r="NVG1" s="368"/>
      <c r="NVH1" s="368"/>
      <c r="NVI1" s="368"/>
      <c r="NVJ1" s="368"/>
      <c r="NVK1" s="368"/>
      <c r="NVL1" s="368"/>
      <c r="NVM1" s="368"/>
      <c r="NVN1" s="368"/>
      <c r="NVO1" s="368"/>
      <c r="NVP1" s="368"/>
      <c r="NVQ1" s="368"/>
      <c r="NVR1" s="368"/>
      <c r="NVS1" s="368"/>
      <c r="NVT1" s="368"/>
      <c r="NVU1" s="368"/>
      <c r="NVV1" s="368"/>
      <c r="NVW1" s="368"/>
      <c r="NVX1" s="368"/>
      <c r="NVY1" s="368"/>
      <c r="NVZ1" s="368"/>
      <c r="NWA1" s="368"/>
      <c r="NWB1" s="368"/>
      <c r="NWC1" s="368"/>
      <c r="NWD1" s="368"/>
      <c r="NWE1" s="368"/>
      <c r="NWF1" s="368"/>
      <c r="NWG1" s="368"/>
      <c r="NWH1" s="368"/>
      <c r="NWI1" s="368"/>
      <c r="NWJ1" s="368"/>
      <c r="NWK1" s="368"/>
      <c r="NWL1" s="368"/>
      <c r="NWM1" s="368"/>
      <c r="NWN1" s="368"/>
      <c r="NWO1" s="368"/>
      <c r="NWP1" s="368"/>
      <c r="NWQ1" s="368"/>
      <c r="NWR1" s="368"/>
      <c r="NWS1" s="368"/>
      <c r="NWT1" s="368"/>
      <c r="NWU1" s="368"/>
      <c r="NWV1" s="368"/>
      <c r="NWW1" s="368"/>
      <c r="NWX1" s="368"/>
      <c r="NWY1" s="368"/>
      <c r="NWZ1" s="368"/>
      <c r="NXA1" s="368"/>
      <c r="NXB1" s="368"/>
      <c r="NXC1" s="368"/>
      <c r="NXD1" s="368"/>
      <c r="NXE1" s="368"/>
      <c r="NXF1" s="368"/>
      <c r="NXG1" s="368"/>
      <c r="NXH1" s="368"/>
      <c r="NXI1" s="368"/>
      <c r="NXJ1" s="368"/>
      <c r="NXK1" s="368"/>
      <c r="NXL1" s="368"/>
      <c r="NXM1" s="368"/>
      <c r="NXN1" s="368"/>
      <c r="NXO1" s="368"/>
      <c r="NXP1" s="368"/>
      <c r="NXQ1" s="368"/>
      <c r="NXR1" s="368"/>
      <c r="NXS1" s="368"/>
      <c r="NXT1" s="368"/>
      <c r="NXU1" s="368"/>
      <c r="NXV1" s="368"/>
      <c r="NXW1" s="368"/>
      <c r="NXX1" s="368"/>
      <c r="NXY1" s="368"/>
      <c r="NXZ1" s="368"/>
      <c r="NYA1" s="368"/>
      <c r="NYB1" s="368"/>
      <c r="NYC1" s="368"/>
      <c r="NYD1" s="368"/>
      <c r="NYE1" s="368"/>
      <c r="NYF1" s="368"/>
      <c r="NYG1" s="368"/>
      <c r="NYH1" s="368"/>
      <c r="NYI1" s="368"/>
      <c r="NYJ1" s="368"/>
      <c r="NYK1" s="368"/>
      <c r="NYL1" s="368"/>
      <c r="NYM1" s="368"/>
      <c r="NYN1" s="368"/>
      <c r="NYO1" s="368"/>
      <c r="NYP1" s="368"/>
      <c r="NYQ1" s="368"/>
      <c r="NYR1" s="368"/>
      <c r="NYS1" s="368"/>
      <c r="NYT1" s="368"/>
      <c r="NYU1" s="368"/>
      <c r="NYV1" s="368"/>
      <c r="NYW1" s="368"/>
      <c r="NYX1" s="368"/>
      <c r="NYY1" s="368"/>
      <c r="NYZ1" s="368"/>
      <c r="NZA1" s="368"/>
      <c r="NZB1" s="368"/>
      <c r="NZC1" s="368"/>
      <c r="NZD1" s="368"/>
      <c r="NZE1" s="368"/>
      <c r="NZF1" s="368"/>
      <c r="NZG1" s="368"/>
      <c r="NZH1" s="368"/>
      <c r="NZI1" s="368"/>
      <c r="NZJ1" s="368"/>
      <c r="NZK1" s="368"/>
      <c r="NZL1" s="368"/>
      <c r="NZM1" s="368"/>
      <c r="NZN1" s="368"/>
      <c r="NZO1" s="368"/>
      <c r="NZP1" s="368"/>
      <c r="NZQ1" s="368"/>
      <c r="NZR1" s="368"/>
      <c r="NZS1" s="368"/>
      <c r="NZT1" s="368"/>
      <c r="NZU1" s="368"/>
      <c r="NZV1" s="368"/>
      <c r="NZW1" s="368"/>
      <c r="NZX1" s="368"/>
      <c r="NZY1" s="368"/>
      <c r="NZZ1" s="368"/>
      <c r="OAA1" s="368"/>
      <c r="OAB1" s="368"/>
      <c r="OAC1" s="368"/>
      <c r="OAD1" s="368"/>
      <c r="OAE1" s="368"/>
      <c r="OAF1" s="368"/>
      <c r="OAG1" s="368"/>
      <c r="OAH1" s="368"/>
      <c r="OAI1" s="368"/>
      <c r="OAJ1" s="368"/>
      <c r="OAK1" s="368"/>
      <c r="OAL1" s="368"/>
      <c r="OAM1" s="368"/>
      <c r="OAN1" s="368"/>
      <c r="OAO1" s="368"/>
      <c r="OAP1" s="368"/>
      <c r="OAQ1" s="368"/>
      <c r="OAR1" s="368"/>
      <c r="OAS1" s="368"/>
      <c r="OAT1" s="368"/>
      <c r="OAU1" s="368"/>
      <c r="OAV1" s="368"/>
      <c r="OAW1" s="368"/>
      <c r="OAX1" s="368"/>
      <c r="OAY1" s="368"/>
      <c r="OAZ1" s="368"/>
      <c r="OBA1" s="368"/>
      <c r="OBB1" s="368"/>
      <c r="OBC1" s="368"/>
      <c r="OBD1" s="368"/>
      <c r="OBE1" s="368"/>
      <c r="OBF1" s="368"/>
      <c r="OBG1" s="368"/>
      <c r="OBH1" s="368"/>
      <c r="OBI1" s="368"/>
      <c r="OBJ1" s="368"/>
      <c r="OBK1" s="368"/>
      <c r="OBL1" s="368"/>
      <c r="OBM1" s="368"/>
      <c r="OBN1" s="368"/>
      <c r="OBO1" s="368"/>
      <c r="OBP1" s="368"/>
      <c r="OBQ1" s="368"/>
      <c r="OBR1" s="368"/>
      <c r="OBS1" s="368"/>
      <c r="OBT1" s="368"/>
      <c r="OBU1" s="368"/>
      <c r="OBV1" s="368"/>
      <c r="OBW1" s="368"/>
      <c r="OBX1" s="368"/>
      <c r="OBY1" s="368"/>
      <c r="OBZ1" s="368"/>
      <c r="OCA1" s="368"/>
      <c r="OCB1" s="368"/>
      <c r="OCC1" s="368"/>
      <c r="OCD1" s="368"/>
      <c r="OCE1" s="368"/>
      <c r="OCF1" s="368"/>
      <c r="OCG1" s="368"/>
      <c r="OCH1" s="368"/>
      <c r="OCI1" s="368"/>
      <c r="OCJ1" s="368"/>
      <c r="OCK1" s="368"/>
      <c r="OCL1" s="368"/>
      <c r="OCM1" s="368"/>
      <c r="OCN1" s="368"/>
      <c r="OCO1" s="368"/>
      <c r="OCP1" s="368"/>
      <c r="OCQ1" s="368"/>
      <c r="OCR1" s="368"/>
      <c r="OCS1" s="368"/>
      <c r="OCT1" s="368"/>
      <c r="OCU1" s="368"/>
      <c r="OCV1" s="368"/>
      <c r="OCW1" s="368"/>
      <c r="OCX1" s="368"/>
      <c r="OCY1" s="368"/>
      <c r="OCZ1" s="368"/>
      <c r="ODA1" s="368"/>
      <c r="ODB1" s="368"/>
      <c r="ODC1" s="368"/>
      <c r="ODD1" s="368"/>
      <c r="ODE1" s="368"/>
      <c r="ODF1" s="368"/>
      <c r="ODG1" s="368"/>
      <c r="ODH1" s="368"/>
      <c r="ODI1" s="368"/>
      <c r="ODJ1" s="368"/>
      <c r="ODK1" s="368"/>
      <c r="ODL1" s="368"/>
      <c r="ODM1" s="368"/>
      <c r="ODN1" s="368"/>
      <c r="ODO1" s="368"/>
      <c r="ODP1" s="368"/>
      <c r="ODQ1" s="368"/>
      <c r="ODR1" s="368"/>
      <c r="ODS1" s="368"/>
      <c r="ODT1" s="368"/>
      <c r="ODU1" s="368"/>
      <c r="ODV1" s="368"/>
      <c r="ODW1" s="368"/>
      <c r="ODX1" s="368"/>
      <c r="ODY1" s="368"/>
      <c r="ODZ1" s="368"/>
      <c r="OEA1" s="368"/>
      <c r="OEB1" s="368"/>
      <c r="OEC1" s="368"/>
      <c r="OED1" s="368"/>
      <c r="OEE1" s="368"/>
      <c r="OEF1" s="368"/>
      <c r="OEG1" s="368"/>
      <c r="OEH1" s="368"/>
      <c r="OEI1" s="368"/>
      <c r="OEJ1" s="368"/>
      <c r="OEK1" s="368"/>
      <c r="OEL1" s="368"/>
      <c r="OEM1" s="368"/>
      <c r="OEN1" s="368"/>
      <c r="OEO1" s="368"/>
      <c r="OEP1" s="368"/>
      <c r="OEQ1" s="368"/>
      <c r="OER1" s="368"/>
      <c r="OES1" s="368"/>
      <c r="OET1" s="368"/>
      <c r="OEU1" s="368"/>
      <c r="OEV1" s="368"/>
      <c r="OEW1" s="368"/>
      <c r="OEX1" s="368"/>
      <c r="OEY1" s="368"/>
      <c r="OEZ1" s="368"/>
      <c r="OFA1" s="368"/>
      <c r="OFB1" s="368"/>
      <c r="OFC1" s="368"/>
      <c r="OFD1" s="368"/>
      <c r="OFE1" s="368"/>
      <c r="OFF1" s="368"/>
      <c r="OFG1" s="368"/>
      <c r="OFH1" s="368"/>
      <c r="OFI1" s="368"/>
      <c r="OFJ1" s="368"/>
      <c r="OFK1" s="368"/>
      <c r="OFL1" s="368"/>
      <c r="OFM1" s="368"/>
      <c r="OFN1" s="368"/>
      <c r="OFO1" s="368"/>
      <c r="OFP1" s="368"/>
      <c r="OFQ1" s="368"/>
      <c r="OFR1" s="368"/>
      <c r="OFS1" s="368"/>
      <c r="OFT1" s="368"/>
      <c r="OFU1" s="368"/>
      <c r="OFV1" s="368"/>
      <c r="OFW1" s="368"/>
      <c r="OFX1" s="368"/>
      <c r="OFY1" s="368"/>
      <c r="OFZ1" s="368"/>
      <c r="OGA1" s="368"/>
      <c r="OGB1" s="368"/>
      <c r="OGC1" s="368"/>
      <c r="OGD1" s="368"/>
      <c r="OGE1" s="368"/>
      <c r="OGF1" s="368"/>
      <c r="OGG1" s="368"/>
      <c r="OGH1" s="368"/>
      <c r="OGI1" s="368"/>
      <c r="OGJ1" s="368"/>
      <c r="OGK1" s="368"/>
      <c r="OGL1" s="368"/>
      <c r="OGM1" s="368"/>
      <c r="OGN1" s="368"/>
      <c r="OGO1" s="368"/>
      <c r="OGP1" s="368"/>
      <c r="OGQ1" s="368"/>
      <c r="OGR1" s="368"/>
      <c r="OGS1" s="368"/>
      <c r="OGT1" s="368"/>
      <c r="OGU1" s="368"/>
      <c r="OGV1" s="368"/>
      <c r="OGW1" s="368"/>
      <c r="OGX1" s="368"/>
      <c r="OGY1" s="368"/>
      <c r="OGZ1" s="368"/>
      <c r="OHA1" s="368"/>
      <c r="OHB1" s="368"/>
      <c r="OHC1" s="368"/>
      <c r="OHD1" s="368"/>
      <c r="OHE1" s="368"/>
      <c r="OHF1" s="368"/>
      <c r="OHG1" s="368"/>
      <c r="OHH1" s="368"/>
      <c r="OHI1" s="368"/>
      <c r="OHJ1" s="368"/>
      <c r="OHK1" s="368"/>
      <c r="OHL1" s="368"/>
      <c r="OHM1" s="368"/>
      <c r="OHN1" s="368"/>
      <c r="OHO1" s="368"/>
      <c r="OHP1" s="368"/>
      <c r="OHQ1" s="368"/>
      <c r="OHR1" s="368"/>
      <c r="OHS1" s="368"/>
      <c r="OHT1" s="368"/>
      <c r="OHU1" s="368"/>
      <c r="OHV1" s="368"/>
      <c r="OHW1" s="368"/>
      <c r="OHX1" s="368"/>
      <c r="OHY1" s="368"/>
      <c r="OHZ1" s="368"/>
      <c r="OIA1" s="368"/>
      <c r="OIB1" s="368"/>
      <c r="OIC1" s="368"/>
      <c r="OID1" s="368"/>
      <c r="OIE1" s="368"/>
      <c r="OIF1" s="368"/>
      <c r="OIG1" s="368"/>
      <c r="OIH1" s="368"/>
      <c r="OII1" s="368"/>
      <c r="OIJ1" s="368"/>
      <c r="OIK1" s="368"/>
      <c r="OIL1" s="368"/>
      <c r="OIM1" s="368"/>
      <c r="OIN1" s="368"/>
      <c r="OIO1" s="368"/>
      <c r="OIP1" s="368"/>
      <c r="OIQ1" s="368"/>
      <c r="OIR1" s="368"/>
      <c r="OIS1" s="368"/>
      <c r="OIT1" s="368"/>
      <c r="OIU1" s="368"/>
      <c r="OIV1" s="368"/>
      <c r="OIW1" s="368"/>
      <c r="OIX1" s="368"/>
      <c r="OIY1" s="368"/>
      <c r="OIZ1" s="368"/>
      <c r="OJA1" s="368"/>
      <c r="OJB1" s="368"/>
      <c r="OJC1" s="368"/>
      <c r="OJD1" s="368"/>
      <c r="OJE1" s="368"/>
      <c r="OJF1" s="368"/>
      <c r="OJG1" s="368"/>
      <c r="OJH1" s="368"/>
      <c r="OJI1" s="368"/>
      <c r="OJJ1" s="368"/>
      <c r="OJK1" s="368"/>
      <c r="OJL1" s="368"/>
      <c r="OJM1" s="368"/>
      <c r="OJN1" s="368"/>
      <c r="OJO1" s="368"/>
      <c r="OJP1" s="368"/>
      <c r="OJQ1" s="368"/>
      <c r="OJR1" s="368"/>
      <c r="OJS1" s="368"/>
      <c r="OJT1" s="368"/>
      <c r="OJU1" s="368"/>
      <c r="OJV1" s="368"/>
      <c r="OJW1" s="368"/>
      <c r="OJX1" s="368"/>
      <c r="OJY1" s="368"/>
      <c r="OJZ1" s="368"/>
      <c r="OKA1" s="368"/>
      <c r="OKB1" s="368"/>
      <c r="OKC1" s="368"/>
      <c r="OKD1" s="368"/>
      <c r="OKE1" s="368"/>
      <c r="OKF1" s="368"/>
      <c r="OKG1" s="368"/>
      <c r="OKH1" s="368"/>
      <c r="OKI1" s="368"/>
      <c r="OKJ1" s="368"/>
      <c r="OKK1" s="368"/>
      <c r="OKL1" s="368"/>
      <c r="OKM1" s="368"/>
      <c r="OKN1" s="368"/>
      <c r="OKO1" s="368"/>
      <c r="OKP1" s="368"/>
      <c r="OKQ1" s="368"/>
      <c r="OKR1" s="368"/>
      <c r="OKS1" s="368"/>
      <c r="OKT1" s="368"/>
      <c r="OKU1" s="368"/>
      <c r="OKV1" s="368"/>
      <c r="OKW1" s="368"/>
      <c r="OKX1" s="368"/>
      <c r="OKY1" s="368"/>
      <c r="OKZ1" s="368"/>
      <c r="OLA1" s="368"/>
      <c r="OLB1" s="368"/>
      <c r="OLC1" s="368"/>
      <c r="OLD1" s="368"/>
      <c r="OLE1" s="368"/>
      <c r="OLF1" s="368"/>
      <c r="OLG1" s="368"/>
      <c r="OLH1" s="368"/>
      <c r="OLI1" s="368"/>
      <c r="OLJ1" s="368"/>
      <c r="OLK1" s="368"/>
      <c r="OLL1" s="368"/>
      <c r="OLM1" s="368"/>
      <c r="OLN1" s="368"/>
      <c r="OLO1" s="368"/>
      <c r="OLP1" s="368"/>
      <c r="OLQ1" s="368"/>
      <c r="OLR1" s="368"/>
      <c r="OLS1" s="368"/>
      <c r="OLT1" s="368"/>
      <c r="OLU1" s="368"/>
      <c r="OLV1" s="368"/>
      <c r="OLW1" s="368"/>
      <c r="OLX1" s="368"/>
      <c r="OLY1" s="368"/>
      <c r="OLZ1" s="368"/>
      <c r="OMA1" s="368"/>
      <c r="OMB1" s="368"/>
      <c r="OMC1" s="368"/>
      <c r="OMD1" s="368"/>
      <c r="OME1" s="368"/>
      <c r="OMF1" s="368"/>
      <c r="OMG1" s="368"/>
      <c r="OMH1" s="368"/>
      <c r="OMI1" s="368"/>
      <c r="OMJ1" s="368"/>
      <c r="OMK1" s="368"/>
      <c r="OML1" s="368"/>
      <c r="OMM1" s="368"/>
      <c r="OMN1" s="368"/>
      <c r="OMO1" s="368"/>
      <c r="OMP1" s="368"/>
      <c r="OMQ1" s="368"/>
      <c r="OMR1" s="368"/>
      <c r="OMS1" s="368"/>
      <c r="OMT1" s="368"/>
      <c r="OMU1" s="368"/>
      <c r="OMV1" s="368"/>
      <c r="OMW1" s="368"/>
      <c r="OMX1" s="368"/>
      <c r="OMY1" s="368"/>
      <c r="OMZ1" s="368"/>
      <c r="ONA1" s="368"/>
      <c r="ONB1" s="368"/>
      <c r="ONC1" s="368"/>
      <c r="OND1" s="368"/>
      <c r="ONE1" s="368"/>
      <c r="ONF1" s="368"/>
      <c r="ONG1" s="368"/>
      <c r="ONH1" s="368"/>
      <c r="ONI1" s="368"/>
      <c r="ONJ1" s="368"/>
      <c r="ONK1" s="368"/>
      <c r="ONL1" s="368"/>
      <c r="ONM1" s="368"/>
      <c r="ONN1" s="368"/>
      <c r="ONO1" s="368"/>
      <c r="ONP1" s="368"/>
      <c r="ONQ1" s="368"/>
      <c r="ONR1" s="368"/>
      <c r="ONS1" s="368"/>
      <c r="ONT1" s="368"/>
      <c r="ONU1" s="368"/>
      <c r="ONV1" s="368"/>
      <c r="ONW1" s="368"/>
      <c r="ONX1" s="368"/>
      <c r="ONY1" s="368"/>
      <c r="ONZ1" s="368"/>
      <c r="OOA1" s="368"/>
      <c r="OOB1" s="368"/>
      <c r="OOC1" s="368"/>
      <c r="OOD1" s="368"/>
      <c r="OOE1" s="368"/>
      <c r="OOF1" s="368"/>
      <c r="OOG1" s="368"/>
      <c r="OOH1" s="368"/>
      <c r="OOI1" s="368"/>
      <c r="OOJ1" s="368"/>
      <c r="OOK1" s="368"/>
      <c r="OOL1" s="368"/>
      <c r="OOM1" s="368"/>
      <c r="OON1" s="368"/>
      <c r="OOO1" s="368"/>
      <c r="OOP1" s="368"/>
      <c r="OOQ1" s="368"/>
      <c r="OOR1" s="368"/>
      <c r="OOS1" s="368"/>
      <c r="OOT1" s="368"/>
      <c r="OOU1" s="368"/>
      <c r="OOV1" s="368"/>
      <c r="OOW1" s="368"/>
      <c r="OOX1" s="368"/>
      <c r="OOY1" s="368"/>
      <c r="OOZ1" s="368"/>
      <c r="OPA1" s="368"/>
      <c r="OPB1" s="368"/>
      <c r="OPC1" s="368"/>
      <c r="OPD1" s="368"/>
      <c r="OPE1" s="368"/>
      <c r="OPF1" s="368"/>
      <c r="OPG1" s="368"/>
      <c r="OPH1" s="368"/>
      <c r="OPI1" s="368"/>
      <c r="OPJ1" s="368"/>
      <c r="OPK1" s="368"/>
      <c r="OPL1" s="368"/>
      <c r="OPM1" s="368"/>
      <c r="OPN1" s="368"/>
      <c r="OPO1" s="368"/>
      <c r="OPP1" s="368"/>
      <c r="OPQ1" s="368"/>
      <c r="OPR1" s="368"/>
      <c r="OPS1" s="368"/>
      <c r="OPT1" s="368"/>
      <c r="OPU1" s="368"/>
      <c r="OPV1" s="368"/>
      <c r="OPW1" s="368"/>
      <c r="OPX1" s="368"/>
      <c r="OPY1" s="368"/>
      <c r="OPZ1" s="368"/>
      <c r="OQA1" s="368"/>
      <c r="OQB1" s="368"/>
      <c r="OQC1" s="368"/>
      <c r="OQD1" s="368"/>
      <c r="OQE1" s="368"/>
      <c r="OQF1" s="368"/>
      <c r="OQG1" s="368"/>
      <c r="OQH1" s="368"/>
      <c r="OQI1" s="368"/>
      <c r="OQJ1" s="368"/>
      <c r="OQK1" s="368"/>
      <c r="OQL1" s="368"/>
      <c r="OQM1" s="368"/>
      <c r="OQN1" s="368"/>
      <c r="OQO1" s="368"/>
      <c r="OQP1" s="368"/>
      <c r="OQQ1" s="368"/>
      <c r="OQR1" s="368"/>
      <c r="OQS1" s="368"/>
      <c r="OQT1" s="368"/>
      <c r="OQU1" s="368"/>
      <c r="OQV1" s="368"/>
      <c r="OQW1" s="368"/>
      <c r="OQX1" s="368"/>
      <c r="OQY1" s="368"/>
      <c r="OQZ1" s="368"/>
      <c r="ORA1" s="368"/>
      <c r="ORB1" s="368"/>
      <c r="ORC1" s="368"/>
      <c r="ORD1" s="368"/>
      <c r="ORE1" s="368"/>
      <c r="ORF1" s="368"/>
      <c r="ORG1" s="368"/>
      <c r="ORH1" s="368"/>
      <c r="ORI1" s="368"/>
      <c r="ORJ1" s="368"/>
      <c r="ORK1" s="368"/>
      <c r="ORL1" s="368"/>
      <c r="ORM1" s="368"/>
      <c r="ORN1" s="368"/>
      <c r="ORO1" s="368"/>
      <c r="ORP1" s="368"/>
      <c r="ORQ1" s="368"/>
      <c r="ORR1" s="368"/>
      <c r="ORS1" s="368"/>
      <c r="ORT1" s="368"/>
      <c r="ORU1" s="368"/>
      <c r="ORV1" s="368"/>
      <c r="ORW1" s="368"/>
      <c r="ORX1" s="368"/>
      <c r="ORY1" s="368"/>
      <c r="ORZ1" s="368"/>
      <c r="OSA1" s="368"/>
      <c r="OSB1" s="368"/>
      <c r="OSC1" s="368"/>
      <c r="OSD1" s="368"/>
      <c r="OSE1" s="368"/>
      <c r="OSF1" s="368"/>
      <c r="OSG1" s="368"/>
      <c r="OSH1" s="368"/>
      <c r="OSI1" s="368"/>
      <c r="OSJ1" s="368"/>
      <c r="OSK1" s="368"/>
      <c r="OSL1" s="368"/>
      <c r="OSM1" s="368"/>
      <c r="OSN1" s="368"/>
      <c r="OSO1" s="368"/>
      <c r="OSP1" s="368"/>
      <c r="OSQ1" s="368"/>
      <c r="OSR1" s="368"/>
      <c r="OSS1" s="368"/>
      <c r="OST1" s="368"/>
      <c r="OSU1" s="368"/>
      <c r="OSV1" s="368"/>
      <c r="OSW1" s="368"/>
      <c r="OSX1" s="368"/>
      <c r="OSY1" s="368"/>
      <c r="OSZ1" s="368"/>
      <c r="OTA1" s="368"/>
      <c r="OTB1" s="368"/>
      <c r="OTC1" s="368"/>
      <c r="OTD1" s="368"/>
      <c r="OTE1" s="368"/>
      <c r="OTF1" s="368"/>
      <c r="OTG1" s="368"/>
      <c r="OTH1" s="368"/>
      <c r="OTI1" s="368"/>
      <c r="OTJ1" s="368"/>
      <c r="OTK1" s="368"/>
      <c r="OTL1" s="368"/>
      <c r="OTM1" s="368"/>
      <c r="OTN1" s="368"/>
      <c r="OTO1" s="368"/>
      <c r="OTP1" s="368"/>
      <c r="OTQ1" s="368"/>
      <c r="OTR1" s="368"/>
      <c r="OTS1" s="368"/>
      <c r="OTT1" s="368"/>
      <c r="OTU1" s="368"/>
      <c r="OTV1" s="368"/>
      <c r="OTW1" s="368"/>
      <c r="OTX1" s="368"/>
      <c r="OTY1" s="368"/>
      <c r="OTZ1" s="368"/>
      <c r="OUA1" s="368"/>
      <c r="OUB1" s="368"/>
      <c r="OUC1" s="368"/>
      <c r="OUD1" s="368"/>
      <c r="OUE1" s="368"/>
      <c r="OUF1" s="368"/>
      <c r="OUG1" s="368"/>
      <c r="OUH1" s="368"/>
      <c r="OUI1" s="368"/>
      <c r="OUJ1" s="368"/>
      <c r="OUK1" s="368"/>
      <c r="OUL1" s="368"/>
      <c r="OUM1" s="368"/>
      <c r="OUN1" s="368"/>
      <c r="OUO1" s="368"/>
      <c r="OUP1" s="368"/>
      <c r="OUQ1" s="368"/>
      <c r="OUR1" s="368"/>
      <c r="OUS1" s="368"/>
      <c r="OUT1" s="368"/>
      <c r="OUU1" s="368"/>
      <c r="OUV1" s="368"/>
      <c r="OUW1" s="368"/>
      <c r="OUX1" s="368"/>
      <c r="OUY1" s="368"/>
      <c r="OUZ1" s="368"/>
      <c r="OVA1" s="368"/>
      <c r="OVB1" s="368"/>
      <c r="OVC1" s="368"/>
      <c r="OVD1" s="368"/>
      <c r="OVE1" s="368"/>
      <c r="OVF1" s="368"/>
      <c r="OVG1" s="368"/>
      <c r="OVH1" s="368"/>
      <c r="OVI1" s="368"/>
      <c r="OVJ1" s="368"/>
      <c r="OVK1" s="368"/>
      <c r="OVL1" s="368"/>
      <c r="OVM1" s="368"/>
      <c r="OVN1" s="368"/>
      <c r="OVO1" s="368"/>
      <c r="OVP1" s="368"/>
      <c r="OVQ1" s="368"/>
      <c r="OVR1" s="368"/>
      <c r="OVS1" s="368"/>
      <c r="OVT1" s="368"/>
      <c r="OVU1" s="368"/>
      <c r="OVV1" s="368"/>
      <c r="OVW1" s="368"/>
      <c r="OVX1" s="368"/>
      <c r="OVY1" s="368"/>
      <c r="OVZ1" s="368"/>
      <c r="OWA1" s="368"/>
      <c r="OWB1" s="368"/>
      <c r="OWC1" s="368"/>
      <c r="OWD1" s="368"/>
      <c r="OWE1" s="368"/>
      <c r="OWF1" s="368"/>
      <c r="OWG1" s="368"/>
      <c r="OWH1" s="368"/>
      <c r="OWI1" s="368"/>
      <c r="OWJ1" s="368"/>
      <c r="OWK1" s="368"/>
      <c r="OWL1" s="368"/>
      <c r="OWM1" s="368"/>
      <c r="OWN1" s="368"/>
      <c r="OWO1" s="368"/>
      <c r="OWP1" s="368"/>
      <c r="OWQ1" s="368"/>
      <c r="OWR1" s="368"/>
      <c r="OWS1" s="368"/>
      <c r="OWT1" s="368"/>
      <c r="OWU1" s="368"/>
      <c r="OWV1" s="368"/>
      <c r="OWW1" s="368"/>
      <c r="OWX1" s="368"/>
      <c r="OWY1" s="368"/>
      <c r="OWZ1" s="368"/>
      <c r="OXA1" s="368"/>
      <c r="OXB1" s="368"/>
      <c r="OXC1" s="368"/>
      <c r="OXD1" s="368"/>
      <c r="OXE1" s="368"/>
      <c r="OXF1" s="368"/>
      <c r="OXG1" s="368"/>
      <c r="OXH1" s="368"/>
      <c r="OXI1" s="368"/>
      <c r="OXJ1" s="368"/>
      <c r="OXK1" s="368"/>
      <c r="OXL1" s="368"/>
      <c r="OXM1" s="368"/>
      <c r="OXN1" s="368"/>
      <c r="OXO1" s="368"/>
      <c r="OXP1" s="368"/>
      <c r="OXQ1" s="368"/>
      <c r="OXR1" s="368"/>
      <c r="OXS1" s="368"/>
      <c r="OXT1" s="368"/>
      <c r="OXU1" s="368"/>
      <c r="OXV1" s="368"/>
      <c r="OXW1" s="368"/>
      <c r="OXX1" s="368"/>
      <c r="OXY1" s="368"/>
      <c r="OXZ1" s="368"/>
      <c r="OYA1" s="368"/>
      <c r="OYB1" s="368"/>
      <c r="OYC1" s="368"/>
      <c r="OYD1" s="368"/>
      <c r="OYE1" s="368"/>
      <c r="OYF1" s="368"/>
      <c r="OYG1" s="368"/>
      <c r="OYH1" s="368"/>
      <c r="OYI1" s="368"/>
      <c r="OYJ1" s="368"/>
      <c r="OYK1" s="368"/>
      <c r="OYL1" s="368"/>
      <c r="OYM1" s="368"/>
      <c r="OYN1" s="368"/>
      <c r="OYO1" s="368"/>
      <c r="OYP1" s="368"/>
      <c r="OYQ1" s="368"/>
      <c r="OYR1" s="368"/>
      <c r="OYS1" s="368"/>
      <c r="OYT1" s="368"/>
      <c r="OYU1" s="368"/>
      <c r="OYV1" s="368"/>
      <c r="OYW1" s="368"/>
      <c r="OYX1" s="368"/>
      <c r="OYY1" s="368"/>
      <c r="OYZ1" s="368"/>
      <c r="OZA1" s="368"/>
      <c r="OZB1" s="368"/>
      <c r="OZC1" s="368"/>
      <c r="OZD1" s="368"/>
      <c r="OZE1" s="368"/>
      <c r="OZF1" s="368"/>
      <c r="OZG1" s="368"/>
      <c r="OZH1" s="368"/>
      <c r="OZI1" s="368"/>
      <c r="OZJ1" s="368"/>
      <c r="OZK1" s="368"/>
      <c r="OZL1" s="368"/>
      <c r="OZM1" s="368"/>
      <c r="OZN1" s="368"/>
      <c r="OZO1" s="368"/>
      <c r="OZP1" s="368"/>
      <c r="OZQ1" s="368"/>
      <c r="OZR1" s="368"/>
      <c r="OZS1" s="368"/>
      <c r="OZT1" s="368"/>
      <c r="OZU1" s="368"/>
      <c r="OZV1" s="368"/>
      <c r="OZW1" s="368"/>
      <c r="OZX1" s="368"/>
      <c r="OZY1" s="368"/>
      <c r="OZZ1" s="368"/>
      <c r="PAA1" s="368"/>
      <c r="PAB1" s="368"/>
      <c r="PAC1" s="368"/>
      <c r="PAD1" s="368"/>
      <c r="PAE1" s="368"/>
      <c r="PAF1" s="368"/>
      <c r="PAG1" s="368"/>
      <c r="PAH1" s="368"/>
      <c r="PAI1" s="368"/>
      <c r="PAJ1" s="368"/>
      <c r="PAK1" s="368"/>
      <c r="PAL1" s="368"/>
      <c r="PAM1" s="368"/>
      <c r="PAN1" s="368"/>
      <c r="PAO1" s="368"/>
      <c r="PAP1" s="368"/>
      <c r="PAQ1" s="368"/>
      <c r="PAR1" s="368"/>
      <c r="PAS1" s="368"/>
      <c r="PAT1" s="368"/>
      <c r="PAU1" s="368"/>
      <c r="PAV1" s="368"/>
      <c r="PAW1" s="368"/>
      <c r="PAX1" s="368"/>
      <c r="PAY1" s="368"/>
      <c r="PAZ1" s="368"/>
      <c r="PBA1" s="368"/>
      <c r="PBB1" s="368"/>
      <c r="PBC1" s="368"/>
      <c r="PBD1" s="368"/>
      <c r="PBE1" s="368"/>
      <c r="PBF1" s="368"/>
      <c r="PBG1" s="368"/>
      <c r="PBH1" s="368"/>
      <c r="PBI1" s="368"/>
      <c r="PBJ1" s="368"/>
      <c r="PBK1" s="368"/>
      <c r="PBL1" s="368"/>
      <c r="PBM1" s="368"/>
      <c r="PBN1" s="368"/>
      <c r="PBO1" s="368"/>
      <c r="PBP1" s="368"/>
      <c r="PBQ1" s="368"/>
      <c r="PBR1" s="368"/>
      <c r="PBS1" s="368"/>
      <c r="PBT1" s="368"/>
      <c r="PBU1" s="368"/>
      <c r="PBV1" s="368"/>
      <c r="PBW1" s="368"/>
      <c r="PBX1" s="368"/>
      <c r="PBY1" s="368"/>
      <c r="PBZ1" s="368"/>
      <c r="PCA1" s="368"/>
      <c r="PCB1" s="368"/>
      <c r="PCC1" s="368"/>
      <c r="PCD1" s="368"/>
      <c r="PCE1" s="368"/>
      <c r="PCF1" s="368"/>
      <c r="PCG1" s="368"/>
      <c r="PCH1" s="368"/>
      <c r="PCI1" s="368"/>
      <c r="PCJ1" s="368"/>
      <c r="PCK1" s="368"/>
      <c r="PCL1" s="368"/>
      <c r="PCM1" s="368"/>
      <c r="PCN1" s="368"/>
      <c r="PCO1" s="368"/>
      <c r="PCP1" s="368"/>
      <c r="PCQ1" s="368"/>
      <c r="PCR1" s="368"/>
      <c r="PCS1" s="368"/>
      <c r="PCT1" s="368"/>
      <c r="PCU1" s="368"/>
      <c r="PCV1" s="368"/>
      <c r="PCW1" s="368"/>
      <c r="PCX1" s="368"/>
      <c r="PCY1" s="368"/>
      <c r="PCZ1" s="368"/>
      <c r="PDA1" s="368"/>
      <c r="PDB1" s="368"/>
      <c r="PDC1" s="368"/>
      <c r="PDD1" s="368"/>
      <c r="PDE1" s="368"/>
      <c r="PDF1" s="368"/>
      <c r="PDG1" s="368"/>
      <c r="PDH1" s="368"/>
      <c r="PDI1" s="368"/>
      <c r="PDJ1" s="368"/>
      <c r="PDK1" s="368"/>
      <c r="PDL1" s="368"/>
      <c r="PDM1" s="368"/>
      <c r="PDN1" s="368"/>
      <c r="PDO1" s="368"/>
      <c r="PDP1" s="368"/>
      <c r="PDQ1" s="368"/>
      <c r="PDR1" s="368"/>
      <c r="PDS1" s="368"/>
      <c r="PDT1" s="368"/>
      <c r="PDU1" s="368"/>
      <c r="PDV1" s="368"/>
      <c r="PDW1" s="368"/>
      <c r="PDX1" s="368"/>
      <c r="PDY1" s="368"/>
      <c r="PDZ1" s="368"/>
      <c r="PEA1" s="368"/>
      <c r="PEB1" s="368"/>
      <c r="PEC1" s="368"/>
      <c r="PED1" s="368"/>
      <c r="PEE1" s="368"/>
      <c r="PEF1" s="368"/>
      <c r="PEG1" s="368"/>
      <c r="PEH1" s="368"/>
      <c r="PEI1" s="368"/>
      <c r="PEJ1" s="368"/>
      <c r="PEK1" s="368"/>
      <c r="PEL1" s="368"/>
      <c r="PEM1" s="368"/>
      <c r="PEN1" s="368"/>
      <c r="PEO1" s="368"/>
      <c r="PEP1" s="368"/>
      <c r="PEQ1" s="368"/>
      <c r="PER1" s="368"/>
      <c r="PES1" s="368"/>
      <c r="PET1" s="368"/>
      <c r="PEU1" s="368"/>
      <c r="PEV1" s="368"/>
      <c r="PEW1" s="368"/>
      <c r="PEX1" s="368"/>
      <c r="PEY1" s="368"/>
      <c r="PEZ1" s="368"/>
      <c r="PFA1" s="368"/>
      <c r="PFB1" s="368"/>
      <c r="PFC1" s="368"/>
      <c r="PFD1" s="368"/>
      <c r="PFE1" s="368"/>
      <c r="PFF1" s="368"/>
      <c r="PFG1" s="368"/>
      <c r="PFH1" s="368"/>
      <c r="PFI1" s="368"/>
      <c r="PFJ1" s="368"/>
      <c r="PFK1" s="368"/>
      <c r="PFL1" s="368"/>
      <c r="PFM1" s="368"/>
      <c r="PFN1" s="368"/>
      <c r="PFO1" s="368"/>
      <c r="PFP1" s="368"/>
      <c r="PFQ1" s="368"/>
      <c r="PFR1" s="368"/>
      <c r="PFS1" s="368"/>
      <c r="PFT1" s="368"/>
      <c r="PFU1" s="368"/>
      <c r="PFV1" s="368"/>
      <c r="PFW1" s="368"/>
      <c r="PFX1" s="368"/>
      <c r="PFY1" s="368"/>
      <c r="PFZ1" s="368"/>
      <c r="PGA1" s="368"/>
      <c r="PGB1" s="368"/>
      <c r="PGC1" s="368"/>
      <c r="PGD1" s="368"/>
      <c r="PGE1" s="368"/>
      <c r="PGF1" s="368"/>
      <c r="PGG1" s="368"/>
      <c r="PGH1" s="368"/>
      <c r="PGI1" s="368"/>
      <c r="PGJ1" s="368"/>
      <c r="PGK1" s="368"/>
      <c r="PGL1" s="368"/>
      <c r="PGM1" s="368"/>
      <c r="PGN1" s="368"/>
      <c r="PGO1" s="368"/>
      <c r="PGP1" s="368"/>
      <c r="PGQ1" s="368"/>
      <c r="PGR1" s="368"/>
      <c r="PGS1" s="368"/>
      <c r="PGT1" s="368"/>
      <c r="PGU1" s="368"/>
      <c r="PGV1" s="368"/>
      <c r="PGW1" s="368"/>
      <c r="PGX1" s="368"/>
      <c r="PGY1" s="368"/>
      <c r="PGZ1" s="368"/>
      <c r="PHA1" s="368"/>
      <c r="PHB1" s="368"/>
      <c r="PHC1" s="368"/>
      <c r="PHD1" s="368"/>
      <c r="PHE1" s="368"/>
      <c r="PHF1" s="368"/>
      <c r="PHG1" s="368"/>
      <c r="PHH1" s="368"/>
      <c r="PHI1" s="368"/>
      <c r="PHJ1" s="368"/>
      <c r="PHK1" s="368"/>
      <c r="PHL1" s="368"/>
      <c r="PHM1" s="368"/>
      <c r="PHN1" s="368"/>
      <c r="PHO1" s="368"/>
      <c r="PHP1" s="368"/>
      <c r="PHQ1" s="368"/>
      <c r="PHR1" s="368"/>
      <c r="PHS1" s="368"/>
      <c r="PHT1" s="368"/>
      <c r="PHU1" s="368"/>
      <c r="PHV1" s="368"/>
      <c r="PHW1" s="368"/>
      <c r="PHX1" s="368"/>
      <c r="PHY1" s="368"/>
      <c r="PHZ1" s="368"/>
      <c r="PIA1" s="368"/>
      <c r="PIB1" s="368"/>
      <c r="PIC1" s="368"/>
      <c r="PID1" s="368"/>
      <c r="PIE1" s="368"/>
      <c r="PIF1" s="368"/>
      <c r="PIG1" s="368"/>
      <c r="PIH1" s="368"/>
      <c r="PII1" s="368"/>
      <c r="PIJ1" s="368"/>
      <c r="PIK1" s="368"/>
      <c r="PIL1" s="368"/>
      <c r="PIM1" s="368"/>
      <c r="PIN1" s="368"/>
      <c r="PIO1" s="368"/>
      <c r="PIP1" s="368"/>
      <c r="PIQ1" s="368"/>
      <c r="PIR1" s="368"/>
      <c r="PIS1" s="368"/>
      <c r="PIT1" s="368"/>
      <c r="PIU1" s="368"/>
      <c r="PIV1" s="368"/>
      <c r="PIW1" s="368"/>
      <c r="PIX1" s="368"/>
      <c r="PIY1" s="368"/>
      <c r="PIZ1" s="368"/>
      <c r="PJA1" s="368"/>
      <c r="PJB1" s="368"/>
      <c r="PJC1" s="368"/>
      <c r="PJD1" s="368"/>
      <c r="PJE1" s="368"/>
      <c r="PJF1" s="368"/>
      <c r="PJG1" s="368"/>
      <c r="PJH1" s="368"/>
      <c r="PJI1" s="368"/>
      <c r="PJJ1" s="368"/>
      <c r="PJK1" s="368"/>
      <c r="PJL1" s="368"/>
      <c r="PJM1" s="368"/>
      <c r="PJN1" s="368"/>
      <c r="PJO1" s="368"/>
      <c r="PJP1" s="368"/>
      <c r="PJQ1" s="368"/>
      <c r="PJR1" s="368"/>
      <c r="PJS1" s="368"/>
      <c r="PJT1" s="368"/>
      <c r="PJU1" s="368"/>
      <c r="PJV1" s="368"/>
      <c r="PJW1" s="368"/>
      <c r="PJX1" s="368"/>
      <c r="PJY1" s="368"/>
      <c r="PJZ1" s="368"/>
      <c r="PKA1" s="368"/>
      <c r="PKB1" s="368"/>
      <c r="PKC1" s="368"/>
      <c r="PKD1" s="368"/>
      <c r="PKE1" s="368"/>
      <c r="PKF1" s="368"/>
      <c r="PKG1" s="368"/>
      <c r="PKH1" s="368"/>
      <c r="PKI1" s="368"/>
      <c r="PKJ1" s="368"/>
      <c r="PKK1" s="368"/>
      <c r="PKL1" s="368"/>
      <c r="PKM1" s="368"/>
      <c r="PKN1" s="368"/>
      <c r="PKO1" s="368"/>
      <c r="PKP1" s="368"/>
      <c r="PKQ1" s="368"/>
      <c r="PKR1" s="368"/>
      <c r="PKS1" s="368"/>
      <c r="PKT1" s="368"/>
      <c r="PKU1" s="368"/>
      <c r="PKV1" s="368"/>
      <c r="PKW1" s="368"/>
      <c r="PKX1" s="368"/>
      <c r="PKY1" s="368"/>
      <c r="PKZ1" s="368"/>
      <c r="PLA1" s="368"/>
      <c r="PLB1" s="368"/>
      <c r="PLC1" s="368"/>
      <c r="PLD1" s="368"/>
      <c r="PLE1" s="368"/>
      <c r="PLF1" s="368"/>
      <c r="PLG1" s="368"/>
      <c r="PLH1" s="368"/>
      <c r="PLI1" s="368"/>
      <c r="PLJ1" s="368"/>
      <c r="PLK1" s="368"/>
      <c r="PLL1" s="368"/>
      <c r="PLM1" s="368"/>
      <c r="PLN1" s="368"/>
      <c r="PLO1" s="368"/>
      <c r="PLP1" s="368"/>
      <c r="PLQ1" s="368"/>
      <c r="PLR1" s="368"/>
      <c r="PLS1" s="368"/>
      <c r="PLT1" s="368"/>
      <c r="PLU1" s="368"/>
      <c r="PLV1" s="368"/>
      <c r="PLW1" s="368"/>
      <c r="PLX1" s="368"/>
      <c r="PLY1" s="368"/>
      <c r="PLZ1" s="368"/>
      <c r="PMA1" s="368"/>
      <c r="PMB1" s="368"/>
      <c r="PMC1" s="368"/>
      <c r="PMD1" s="368"/>
      <c r="PME1" s="368"/>
      <c r="PMF1" s="368"/>
      <c r="PMG1" s="368"/>
      <c r="PMH1" s="368"/>
      <c r="PMI1" s="368"/>
      <c r="PMJ1" s="368"/>
      <c r="PMK1" s="368"/>
      <c r="PML1" s="368"/>
      <c r="PMM1" s="368"/>
      <c r="PMN1" s="368"/>
      <c r="PMO1" s="368"/>
      <c r="PMP1" s="368"/>
      <c r="PMQ1" s="368"/>
      <c r="PMR1" s="368"/>
      <c r="PMS1" s="368"/>
      <c r="PMT1" s="368"/>
      <c r="PMU1" s="368"/>
      <c r="PMV1" s="368"/>
      <c r="PMW1" s="368"/>
      <c r="PMX1" s="368"/>
      <c r="PMY1" s="368"/>
      <c r="PMZ1" s="368"/>
      <c r="PNA1" s="368"/>
      <c r="PNB1" s="368"/>
      <c r="PNC1" s="368"/>
      <c r="PND1" s="368"/>
      <c r="PNE1" s="368"/>
      <c r="PNF1" s="368"/>
      <c r="PNG1" s="368"/>
      <c r="PNH1" s="368"/>
      <c r="PNI1" s="368"/>
      <c r="PNJ1" s="368"/>
      <c r="PNK1" s="368"/>
      <c r="PNL1" s="368"/>
      <c r="PNM1" s="368"/>
      <c r="PNN1" s="368"/>
      <c r="PNO1" s="368"/>
      <c r="PNP1" s="368"/>
      <c r="PNQ1" s="368"/>
      <c r="PNR1" s="368"/>
      <c r="PNS1" s="368"/>
      <c r="PNT1" s="368"/>
      <c r="PNU1" s="368"/>
      <c r="PNV1" s="368"/>
      <c r="PNW1" s="368"/>
      <c r="PNX1" s="368"/>
      <c r="PNY1" s="368"/>
      <c r="PNZ1" s="368"/>
      <c r="POA1" s="368"/>
      <c r="POB1" s="368"/>
      <c r="POC1" s="368"/>
      <c r="POD1" s="368"/>
      <c r="POE1" s="368"/>
      <c r="POF1" s="368"/>
      <c r="POG1" s="368"/>
      <c r="POH1" s="368"/>
      <c r="POI1" s="368"/>
      <c r="POJ1" s="368"/>
      <c r="POK1" s="368"/>
      <c r="POL1" s="368"/>
      <c r="POM1" s="368"/>
      <c r="PON1" s="368"/>
      <c r="POO1" s="368"/>
      <c r="POP1" s="368"/>
      <c r="POQ1" s="368"/>
      <c r="POR1" s="368"/>
      <c r="POS1" s="368"/>
      <c r="POT1" s="368"/>
      <c r="POU1" s="368"/>
      <c r="POV1" s="368"/>
      <c r="POW1" s="368"/>
      <c r="POX1" s="368"/>
      <c r="POY1" s="368"/>
      <c r="POZ1" s="368"/>
      <c r="PPA1" s="368"/>
      <c r="PPB1" s="368"/>
      <c r="PPC1" s="368"/>
      <c r="PPD1" s="368"/>
      <c r="PPE1" s="368"/>
      <c r="PPF1" s="368"/>
      <c r="PPG1" s="368"/>
      <c r="PPH1" s="368"/>
      <c r="PPI1" s="368"/>
      <c r="PPJ1" s="368"/>
      <c r="PPK1" s="368"/>
      <c r="PPL1" s="368"/>
      <c r="PPM1" s="368"/>
      <c r="PPN1" s="368"/>
      <c r="PPO1" s="368"/>
      <c r="PPP1" s="368"/>
      <c r="PPQ1" s="368"/>
      <c r="PPR1" s="368"/>
      <c r="PPS1" s="368"/>
      <c r="PPT1" s="368"/>
      <c r="PPU1" s="368"/>
      <c r="PPV1" s="368"/>
      <c r="PPW1" s="368"/>
      <c r="PPX1" s="368"/>
      <c r="PPY1" s="368"/>
      <c r="PPZ1" s="368"/>
      <c r="PQA1" s="368"/>
      <c r="PQB1" s="368"/>
      <c r="PQC1" s="368"/>
      <c r="PQD1" s="368"/>
      <c r="PQE1" s="368"/>
      <c r="PQF1" s="368"/>
      <c r="PQG1" s="368"/>
      <c r="PQH1" s="368"/>
      <c r="PQI1" s="368"/>
      <c r="PQJ1" s="368"/>
      <c r="PQK1" s="368"/>
      <c r="PQL1" s="368"/>
      <c r="PQM1" s="368"/>
      <c r="PQN1" s="368"/>
      <c r="PQO1" s="368"/>
      <c r="PQP1" s="368"/>
      <c r="PQQ1" s="368"/>
      <c r="PQR1" s="368"/>
      <c r="PQS1" s="368"/>
      <c r="PQT1" s="368"/>
      <c r="PQU1" s="368"/>
      <c r="PQV1" s="368"/>
      <c r="PQW1" s="368"/>
      <c r="PQX1" s="368"/>
      <c r="PQY1" s="368"/>
      <c r="PQZ1" s="368"/>
      <c r="PRA1" s="368"/>
      <c r="PRB1" s="368"/>
      <c r="PRC1" s="368"/>
      <c r="PRD1" s="368"/>
      <c r="PRE1" s="368"/>
      <c r="PRF1" s="368"/>
      <c r="PRG1" s="368"/>
      <c r="PRH1" s="368"/>
      <c r="PRI1" s="368"/>
      <c r="PRJ1" s="368"/>
      <c r="PRK1" s="368"/>
      <c r="PRL1" s="368"/>
      <c r="PRM1" s="368"/>
      <c r="PRN1" s="368"/>
      <c r="PRO1" s="368"/>
      <c r="PRP1" s="368"/>
      <c r="PRQ1" s="368"/>
      <c r="PRR1" s="368"/>
      <c r="PRS1" s="368"/>
      <c r="PRT1" s="368"/>
      <c r="PRU1" s="368"/>
      <c r="PRV1" s="368"/>
      <c r="PRW1" s="368"/>
      <c r="PRX1" s="368"/>
      <c r="PRY1" s="368"/>
      <c r="PRZ1" s="368"/>
      <c r="PSA1" s="368"/>
      <c r="PSB1" s="368"/>
      <c r="PSC1" s="368"/>
      <c r="PSD1" s="368"/>
      <c r="PSE1" s="368"/>
      <c r="PSF1" s="368"/>
      <c r="PSG1" s="368"/>
      <c r="PSH1" s="368"/>
      <c r="PSI1" s="368"/>
      <c r="PSJ1" s="368"/>
      <c r="PSK1" s="368"/>
      <c r="PSL1" s="368"/>
      <c r="PSM1" s="368"/>
      <c r="PSN1" s="368"/>
      <c r="PSO1" s="368"/>
      <c r="PSP1" s="368"/>
      <c r="PSQ1" s="368"/>
      <c r="PSR1" s="368"/>
      <c r="PSS1" s="368"/>
      <c r="PST1" s="368"/>
      <c r="PSU1" s="368"/>
      <c r="PSV1" s="368"/>
      <c r="PSW1" s="368"/>
      <c r="PSX1" s="368"/>
      <c r="PSY1" s="368"/>
      <c r="PSZ1" s="368"/>
      <c r="PTA1" s="368"/>
      <c r="PTB1" s="368"/>
      <c r="PTC1" s="368"/>
      <c r="PTD1" s="368"/>
      <c r="PTE1" s="368"/>
      <c r="PTF1" s="368"/>
      <c r="PTG1" s="368"/>
      <c r="PTH1" s="368"/>
      <c r="PTI1" s="368"/>
      <c r="PTJ1" s="368"/>
      <c r="PTK1" s="368"/>
      <c r="PTL1" s="368"/>
      <c r="PTM1" s="368"/>
      <c r="PTN1" s="368"/>
      <c r="PTO1" s="368"/>
      <c r="PTP1" s="368"/>
      <c r="PTQ1" s="368"/>
      <c r="PTR1" s="368"/>
      <c r="PTS1" s="368"/>
      <c r="PTT1" s="368"/>
      <c r="PTU1" s="368"/>
      <c r="PTV1" s="368"/>
      <c r="PTW1" s="368"/>
      <c r="PTX1" s="368"/>
      <c r="PTY1" s="368"/>
      <c r="PTZ1" s="368"/>
      <c r="PUA1" s="368"/>
      <c r="PUB1" s="368"/>
      <c r="PUC1" s="368"/>
      <c r="PUD1" s="368"/>
      <c r="PUE1" s="368"/>
      <c r="PUF1" s="368"/>
      <c r="PUG1" s="368"/>
      <c r="PUH1" s="368"/>
      <c r="PUI1" s="368"/>
      <c r="PUJ1" s="368"/>
      <c r="PUK1" s="368"/>
      <c r="PUL1" s="368"/>
      <c r="PUM1" s="368"/>
      <c r="PUN1" s="368"/>
      <c r="PUO1" s="368"/>
      <c r="PUP1" s="368"/>
      <c r="PUQ1" s="368"/>
      <c r="PUR1" s="368"/>
      <c r="PUS1" s="368"/>
      <c r="PUT1" s="368"/>
      <c r="PUU1" s="368"/>
      <c r="PUV1" s="368"/>
      <c r="PUW1" s="368"/>
      <c r="PUX1" s="368"/>
      <c r="PUY1" s="368"/>
      <c r="PUZ1" s="368"/>
      <c r="PVA1" s="368"/>
      <c r="PVB1" s="368"/>
      <c r="PVC1" s="368"/>
      <c r="PVD1" s="368"/>
      <c r="PVE1" s="368"/>
      <c r="PVF1" s="368"/>
      <c r="PVG1" s="368"/>
      <c r="PVH1" s="368"/>
      <c r="PVI1" s="368"/>
      <c r="PVJ1" s="368"/>
      <c r="PVK1" s="368"/>
      <c r="PVL1" s="368"/>
      <c r="PVM1" s="368"/>
      <c r="PVN1" s="368"/>
      <c r="PVO1" s="368"/>
      <c r="PVP1" s="368"/>
      <c r="PVQ1" s="368"/>
      <c r="PVR1" s="368"/>
      <c r="PVS1" s="368"/>
      <c r="PVT1" s="368"/>
      <c r="PVU1" s="368"/>
      <c r="PVV1" s="368"/>
      <c r="PVW1" s="368"/>
      <c r="PVX1" s="368"/>
      <c r="PVY1" s="368"/>
      <c r="PVZ1" s="368"/>
      <c r="PWA1" s="368"/>
      <c r="PWB1" s="368"/>
      <c r="PWC1" s="368"/>
      <c r="PWD1" s="368"/>
      <c r="PWE1" s="368"/>
      <c r="PWF1" s="368"/>
      <c r="PWG1" s="368"/>
      <c r="PWH1" s="368"/>
      <c r="PWI1" s="368"/>
      <c r="PWJ1" s="368"/>
      <c r="PWK1" s="368"/>
      <c r="PWL1" s="368"/>
      <c r="PWM1" s="368"/>
      <c r="PWN1" s="368"/>
      <c r="PWO1" s="368"/>
      <c r="PWP1" s="368"/>
      <c r="PWQ1" s="368"/>
      <c r="PWR1" s="368"/>
      <c r="PWS1" s="368"/>
      <c r="PWT1" s="368"/>
      <c r="PWU1" s="368"/>
      <c r="PWV1" s="368"/>
      <c r="PWW1" s="368"/>
      <c r="PWX1" s="368"/>
      <c r="PWY1" s="368"/>
      <c r="PWZ1" s="368"/>
      <c r="PXA1" s="368"/>
      <c r="PXB1" s="368"/>
      <c r="PXC1" s="368"/>
      <c r="PXD1" s="368"/>
      <c r="PXE1" s="368"/>
      <c r="PXF1" s="368"/>
      <c r="PXG1" s="368"/>
      <c r="PXH1" s="368"/>
      <c r="PXI1" s="368"/>
      <c r="PXJ1" s="368"/>
      <c r="PXK1" s="368"/>
      <c r="PXL1" s="368"/>
      <c r="PXM1" s="368"/>
      <c r="PXN1" s="368"/>
      <c r="PXO1" s="368"/>
      <c r="PXP1" s="368"/>
      <c r="PXQ1" s="368"/>
      <c r="PXR1" s="368"/>
      <c r="PXS1" s="368"/>
      <c r="PXT1" s="368"/>
      <c r="PXU1" s="368"/>
      <c r="PXV1" s="368"/>
      <c r="PXW1" s="368"/>
      <c r="PXX1" s="368"/>
      <c r="PXY1" s="368"/>
      <c r="PXZ1" s="368"/>
      <c r="PYA1" s="368"/>
      <c r="PYB1" s="368"/>
      <c r="PYC1" s="368"/>
      <c r="PYD1" s="368"/>
      <c r="PYE1" s="368"/>
      <c r="PYF1" s="368"/>
      <c r="PYG1" s="368"/>
      <c r="PYH1" s="368"/>
      <c r="PYI1" s="368"/>
      <c r="PYJ1" s="368"/>
      <c r="PYK1" s="368"/>
      <c r="PYL1" s="368"/>
      <c r="PYM1" s="368"/>
      <c r="PYN1" s="368"/>
      <c r="PYO1" s="368"/>
      <c r="PYP1" s="368"/>
      <c r="PYQ1" s="368"/>
      <c r="PYR1" s="368"/>
      <c r="PYS1" s="368"/>
      <c r="PYT1" s="368"/>
      <c r="PYU1" s="368"/>
      <c r="PYV1" s="368"/>
      <c r="PYW1" s="368"/>
      <c r="PYX1" s="368"/>
      <c r="PYY1" s="368"/>
      <c r="PYZ1" s="368"/>
      <c r="PZA1" s="368"/>
      <c r="PZB1" s="368"/>
      <c r="PZC1" s="368"/>
      <c r="PZD1" s="368"/>
      <c r="PZE1" s="368"/>
      <c r="PZF1" s="368"/>
      <c r="PZG1" s="368"/>
      <c r="PZH1" s="368"/>
      <c r="PZI1" s="368"/>
      <c r="PZJ1" s="368"/>
      <c r="PZK1" s="368"/>
      <c r="PZL1" s="368"/>
      <c r="PZM1" s="368"/>
      <c r="PZN1" s="368"/>
      <c r="PZO1" s="368"/>
      <c r="PZP1" s="368"/>
      <c r="PZQ1" s="368"/>
      <c r="PZR1" s="368"/>
      <c r="PZS1" s="368"/>
      <c r="PZT1" s="368"/>
      <c r="PZU1" s="368"/>
      <c r="PZV1" s="368"/>
      <c r="PZW1" s="368"/>
      <c r="PZX1" s="368"/>
      <c r="PZY1" s="368"/>
      <c r="PZZ1" s="368"/>
      <c r="QAA1" s="368"/>
      <c r="QAB1" s="368"/>
      <c r="QAC1" s="368"/>
      <c r="QAD1" s="368"/>
      <c r="QAE1" s="368"/>
      <c r="QAF1" s="368"/>
      <c r="QAG1" s="368"/>
      <c r="QAH1" s="368"/>
      <c r="QAI1" s="368"/>
      <c r="QAJ1" s="368"/>
      <c r="QAK1" s="368"/>
      <c r="QAL1" s="368"/>
      <c r="QAM1" s="368"/>
      <c r="QAN1" s="368"/>
      <c r="QAO1" s="368"/>
      <c r="QAP1" s="368"/>
      <c r="QAQ1" s="368"/>
      <c r="QAR1" s="368"/>
      <c r="QAS1" s="368"/>
      <c r="QAT1" s="368"/>
      <c r="QAU1" s="368"/>
      <c r="QAV1" s="368"/>
      <c r="QAW1" s="368"/>
      <c r="QAX1" s="368"/>
      <c r="QAY1" s="368"/>
      <c r="QAZ1" s="368"/>
      <c r="QBA1" s="368"/>
      <c r="QBB1" s="368"/>
      <c r="QBC1" s="368"/>
      <c r="QBD1" s="368"/>
      <c r="QBE1" s="368"/>
      <c r="QBF1" s="368"/>
      <c r="QBG1" s="368"/>
      <c r="QBH1" s="368"/>
      <c r="QBI1" s="368"/>
      <c r="QBJ1" s="368"/>
      <c r="QBK1" s="368"/>
      <c r="QBL1" s="368"/>
      <c r="QBM1" s="368"/>
      <c r="QBN1" s="368"/>
      <c r="QBO1" s="368"/>
      <c r="QBP1" s="368"/>
      <c r="QBQ1" s="368"/>
      <c r="QBR1" s="368"/>
      <c r="QBS1" s="368"/>
      <c r="QBT1" s="368"/>
      <c r="QBU1" s="368"/>
      <c r="QBV1" s="368"/>
      <c r="QBW1" s="368"/>
      <c r="QBX1" s="368"/>
      <c r="QBY1" s="368"/>
      <c r="QBZ1" s="368"/>
      <c r="QCA1" s="368"/>
      <c r="QCB1" s="368"/>
      <c r="QCC1" s="368"/>
      <c r="QCD1" s="368"/>
      <c r="QCE1" s="368"/>
      <c r="QCF1" s="368"/>
      <c r="QCG1" s="368"/>
      <c r="QCH1" s="368"/>
      <c r="QCI1" s="368"/>
      <c r="QCJ1" s="368"/>
      <c r="QCK1" s="368"/>
      <c r="QCL1" s="368"/>
      <c r="QCM1" s="368"/>
      <c r="QCN1" s="368"/>
      <c r="QCO1" s="368"/>
      <c r="QCP1" s="368"/>
      <c r="QCQ1" s="368"/>
      <c r="QCR1" s="368"/>
      <c r="QCS1" s="368"/>
      <c r="QCT1" s="368"/>
      <c r="QCU1" s="368"/>
      <c r="QCV1" s="368"/>
      <c r="QCW1" s="368"/>
      <c r="QCX1" s="368"/>
      <c r="QCY1" s="368"/>
      <c r="QCZ1" s="368"/>
      <c r="QDA1" s="368"/>
      <c r="QDB1" s="368"/>
      <c r="QDC1" s="368"/>
      <c r="QDD1" s="368"/>
      <c r="QDE1" s="368"/>
      <c r="QDF1" s="368"/>
      <c r="QDG1" s="368"/>
      <c r="QDH1" s="368"/>
      <c r="QDI1" s="368"/>
      <c r="QDJ1" s="368"/>
      <c r="QDK1" s="368"/>
      <c r="QDL1" s="368"/>
      <c r="QDM1" s="368"/>
      <c r="QDN1" s="368"/>
      <c r="QDO1" s="368"/>
      <c r="QDP1" s="368"/>
      <c r="QDQ1" s="368"/>
      <c r="QDR1" s="368"/>
      <c r="QDS1" s="368"/>
      <c r="QDT1" s="368"/>
      <c r="QDU1" s="368"/>
      <c r="QDV1" s="368"/>
      <c r="QDW1" s="368"/>
      <c r="QDX1" s="368"/>
      <c r="QDY1" s="368"/>
      <c r="QDZ1" s="368"/>
      <c r="QEA1" s="368"/>
      <c r="QEB1" s="368"/>
      <c r="QEC1" s="368"/>
      <c r="QED1" s="368"/>
      <c r="QEE1" s="368"/>
      <c r="QEF1" s="368"/>
      <c r="QEG1" s="368"/>
      <c r="QEH1" s="368"/>
      <c r="QEI1" s="368"/>
      <c r="QEJ1" s="368"/>
      <c r="QEK1" s="368"/>
      <c r="QEL1" s="368"/>
      <c r="QEM1" s="368"/>
      <c r="QEN1" s="368"/>
      <c r="QEO1" s="368"/>
      <c r="QEP1" s="368"/>
      <c r="QEQ1" s="368"/>
      <c r="QER1" s="368"/>
      <c r="QES1" s="368"/>
      <c r="QET1" s="368"/>
      <c r="QEU1" s="368"/>
      <c r="QEV1" s="368"/>
      <c r="QEW1" s="368"/>
      <c r="QEX1" s="368"/>
      <c r="QEY1" s="368"/>
      <c r="QEZ1" s="368"/>
      <c r="QFA1" s="368"/>
      <c r="QFB1" s="368"/>
      <c r="QFC1" s="368"/>
      <c r="QFD1" s="368"/>
      <c r="QFE1" s="368"/>
      <c r="QFF1" s="368"/>
      <c r="QFG1" s="368"/>
      <c r="QFH1" s="368"/>
      <c r="QFI1" s="368"/>
      <c r="QFJ1" s="368"/>
      <c r="QFK1" s="368"/>
      <c r="QFL1" s="368"/>
      <c r="QFM1" s="368"/>
      <c r="QFN1" s="368"/>
      <c r="QFO1" s="368"/>
      <c r="QFP1" s="368"/>
      <c r="QFQ1" s="368"/>
      <c r="QFR1" s="368"/>
      <c r="QFS1" s="368"/>
      <c r="QFT1" s="368"/>
      <c r="QFU1" s="368"/>
      <c r="QFV1" s="368"/>
      <c r="QFW1" s="368"/>
      <c r="QFX1" s="368"/>
      <c r="QFY1" s="368"/>
      <c r="QFZ1" s="368"/>
      <c r="QGA1" s="368"/>
      <c r="QGB1" s="368"/>
      <c r="QGC1" s="368"/>
      <c r="QGD1" s="368"/>
      <c r="QGE1" s="368"/>
      <c r="QGF1" s="368"/>
      <c r="QGG1" s="368"/>
      <c r="QGH1" s="368"/>
      <c r="QGI1" s="368"/>
      <c r="QGJ1" s="368"/>
      <c r="QGK1" s="368"/>
      <c r="QGL1" s="368"/>
      <c r="QGM1" s="368"/>
      <c r="QGN1" s="368"/>
      <c r="QGO1" s="368"/>
      <c r="QGP1" s="368"/>
      <c r="QGQ1" s="368"/>
      <c r="QGR1" s="368"/>
      <c r="QGS1" s="368"/>
      <c r="QGT1" s="368"/>
      <c r="QGU1" s="368"/>
      <c r="QGV1" s="368"/>
      <c r="QGW1" s="368"/>
      <c r="QGX1" s="368"/>
      <c r="QGY1" s="368"/>
      <c r="QGZ1" s="368"/>
      <c r="QHA1" s="368"/>
      <c r="QHB1" s="368"/>
      <c r="QHC1" s="368"/>
      <c r="QHD1" s="368"/>
      <c r="QHE1" s="368"/>
      <c r="QHF1" s="368"/>
      <c r="QHG1" s="368"/>
      <c r="QHH1" s="368"/>
      <c r="QHI1" s="368"/>
      <c r="QHJ1" s="368"/>
      <c r="QHK1" s="368"/>
      <c r="QHL1" s="368"/>
      <c r="QHM1" s="368"/>
      <c r="QHN1" s="368"/>
      <c r="QHO1" s="368"/>
      <c r="QHP1" s="368"/>
      <c r="QHQ1" s="368"/>
      <c r="QHR1" s="368"/>
      <c r="QHS1" s="368"/>
      <c r="QHT1" s="368"/>
      <c r="QHU1" s="368"/>
      <c r="QHV1" s="368"/>
      <c r="QHW1" s="368"/>
      <c r="QHX1" s="368"/>
      <c r="QHY1" s="368"/>
      <c r="QHZ1" s="368"/>
      <c r="QIA1" s="368"/>
      <c r="QIB1" s="368"/>
      <c r="QIC1" s="368"/>
      <c r="QID1" s="368"/>
      <c r="QIE1" s="368"/>
      <c r="QIF1" s="368"/>
      <c r="QIG1" s="368"/>
      <c r="QIH1" s="368"/>
      <c r="QII1" s="368"/>
      <c r="QIJ1" s="368"/>
      <c r="QIK1" s="368"/>
      <c r="QIL1" s="368"/>
      <c r="QIM1" s="368"/>
      <c r="QIN1" s="368"/>
      <c r="QIO1" s="368"/>
      <c r="QIP1" s="368"/>
      <c r="QIQ1" s="368"/>
      <c r="QIR1" s="368"/>
      <c r="QIS1" s="368"/>
      <c r="QIT1" s="368"/>
      <c r="QIU1" s="368"/>
      <c r="QIV1" s="368"/>
      <c r="QIW1" s="368"/>
      <c r="QIX1" s="368"/>
      <c r="QIY1" s="368"/>
      <c r="QIZ1" s="368"/>
      <c r="QJA1" s="368"/>
      <c r="QJB1" s="368"/>
      <c r="QJC1" s="368"/>
      <c r="QJD1" s="368"/>
      <c r="QJE1" s="368"/>
      <c r="QJF1" s="368"/>
      <c r="QJG1" s="368"/>
      <c r="QJH1" s="368"/>
      <c r="QJI1" s="368"/>
      <c r="QJJ1" s="368"/>
      <c r="QJK1" s="368"/>
      <c r="QJL1" s="368"/>
      <c r="QJM1" s="368"/>
      <c r="QJN1" s="368"/>
      <c r="QJO1" s="368"/>
      <c r="QJP1" s="368"/>
      <c r="QJQ1" s="368"/>
      <c r="QJR1" s="368"/>
      <c r="QJS1" s="368"/>
      <c r="QJT1" s="368"/>
      <c r="QJU1" s="368"/>
      <c r="QJV1" s="368"/>
      <c r="QJW1" s="368"/>
      <c r="QJX1" s="368"/>
      <c r="QJY1" s="368"/>
      <c r="QJZ1" s="368"/>
      <c r="QKA1" s="368"/>
      <c r="QKB1" s="368"/>
      <c r="QKC1" s="368"/>
      <c r="QKD1" s="368"/>
      <c r="QKE1" s="368"/>
      <c r="QKF1" s="368"/>
      <c r="QKG1" s="368"/>
      <c r="QKH1" s="368"/>
      <c r="QKI1" s="368"/>
      <c r="QKJ1" s="368"/>
      <c r="QKK1" s="368"/>
      <c r="QKL1" s="368"/>
      <c r="QKM1" s="368"/>
      <c r="QKN1" s="368"/>
      <c r="QKO1" s="368"/>
      <c r="QKP1" s="368"/>
      <c r="QKQ1" s="368"/>
      <c r="QKR1" s="368"/>
      <c r="QKS1" s="368"/>
      <c r="QKT1" s="368"/>
      <c r="QKU1" s="368"/>
      <c r="QKV1" s="368"/>
      <c r="QKW1" s="368"/>
      <c r="QKX1" s="368"/>
      <c r="QKY1" s="368"/>
      <c r="QKZ1" s="368"/>
      <c r="QLA1" s="368"/>
      <c r="QLB1" s="368"/>
      <c r="QLC1" s="368"/>
      <c r="QLD1" s="368"/>
      <c r="QLE1" s="368"/>
      <c r="QLF1" s="368"/>
      <c r="QLG1" s="368"/>
      <c r="QLH1" s="368"/>
      <c r="QLI1" s="368"/>
      <c r="QLJ1" s="368"/>
      <c r="QLK1" s="368"/>
      <c r="QLL1" s="368"/>
      <c r="QLM1" s="368"/>
      <c r="QLN1" s="368"/>
      <c r="QLO1" s="368"/>
      <c r="QLP1" s="368"/>
      <c r="QLQ1" s="368"/>
      <c r="QLR1" s="368"/>
      <c r="QLS1" s="368"/>
      <c r="QLT1" s="368"/>
      <c r="QLU1" s="368"/>
      <c r="QLV1" s="368"/>
      <c r="QLW1" s="368"/>
      <c r="QLX1" s="368"/>
      <c r="QLY1" s="368"/>
      <c r="QLZ1" s="368"/>
      <c r="QMA1" s="368"/>
      <c r="QMB1" s="368"/>
      <c r="QMC1" s="368"/>
      <c r="QMD1" s="368"/>
      <c r="QME1" s="368"/>
      <c r="QMF1" s="368"/>
      <c r="QMG1" s="368"/>
      <c r="QMH1" s="368"/>
      <c r="QMI1" s="368"/>
      <c r="QMJ1" s="368"/>
      <c r="QMK1" s="368"/>
      <c r="QML1" s="368"/>
      <c r="QMM1" s="368"/>
      <c r="QMN1" s="368"/>
      <c r="QMO1" s="368"/>
      <c r="QMP1" s="368"/>
      <c r="QMQ1" s="368"/>
      <c r="QMR1" s="368"/>
      <c r="QMS1" s="368"/>
      <c r="QMT1" s="368"/>
      <c r="QMU1" s="368"/>
      <c r="QMV1" s="368"/>
      <c r="QMW1" s="368"/>
      <c r="QMX1" s="368"/>
      <c r="QMY1" s="368"/>
      <c r="QMZ1" s="368"/>
      <c r="QNA1" s="368"/>
      <c r="QNB1" s="368"/>
      <c r="QNC1" s="368"/>
      <c r="QND1" s="368"/>
      <c r="QNE1" s="368"/>
      <c r="QNF1" s="368"/>
      <c r="QNG1" s="368"/>
      <c r="QNH1" s="368"/>
      <c r="QNI1" s="368"/>
      <c r="QNJ1" s="368"/>
      <c r="QNK1" s="368"/>
      <c r="QNL1" s="368"/>
      <c r="QNM1" s="368"/>
      <c r="QNN1" s="368"/>
      <c r="QNO1" s="368"/>
      <c r="QNP1" s="368"/>
      <c r="QNQ1" s="368"/>
      <c r="QNR1" s="368"/>
      <c r="QNS1" s="368"/>
      <c r="QNT1" s="368"/>
      <c r="QNU1" s="368"/>
      <c r="QNV1" s="368"/>
      <c r="QNW1" s="368"/>
      <c r="QNX1" s="368"/>
      <c r="QNY1" s="368"/>
      <c r="QNZ1" s="368"/>
      <c r="QOA1" s="368"/>
      <c r="QOB1" s="368"/>
      <c r="QOC1" s="368"/>
      <c r="QOD1" s="368"/>
      <c r="QOE1" s="368"/>
      <c r="QOF1" s="368"/>
      <c r="QOG1" s="368"/>
      <c r="QOH1" s="368"/>
      <c r="QOI1" s="368"/>
      <c r="QOJ1" s="368"/>
      <c r="QOK1" s="368"/>
      <c r="QOL1" s="368"/>
      <c r="QOM1" s="368"/>
      <c r="QON1" s="368"/>
      <c r="QOO1" s="368"/>
      <c r="QOP1" s="368"/>
      <c r="QOQ1" s="368"/>
      <c r="QOR1" s="368"/>
      <c r="QOS1" s="368"/>
      <c r="QOT1" s="368"/>
      <c r="QOU1" s="368"/>
      <c r="QOV1" s="368"/>
      <c r="QOW1" s="368"/>
      <c r="QOX1" s="368"/>
      <c r="QOY1" s="368"/>
      <c r="QOZ1" s="368"/>
      <c r="QPA1" s="368"/>
      <c r="QPB1" s="368"/>
      <c r="QPC1" s="368"/>
      <c r="QPD1" s="368"/>
      <c r="QPE1" s="368"/>
      <c r="QPF1" s="368"/>
      <c r="QPG1" s="368"/>
      <c r="QPH1" s="368"/>
      <c r="QPI1" s="368"/>
      <c r="QPJ1" s="368"/>
      <c r="QPK1" s="368"/>
      <c r="QPL1" s="368"/>
      <c r="QPM1" s="368"/>
      <c r="QPN1" s="368"/>
      <c r="QPO1" s="368"/>
      <c r="QPP1" s="368"/>
      <c r="QPQ1" s="368"/>
      <c r="QPR1" s="368"/>
      <c r="QPS1" s="368"/>
      <c r="QPT1" s="368"/>
      <c r="QPU1" s="368"/>
      <c r="QPV1" s="368"/>
      <c r="QPW1" s="368"/>
      <c r="QPX1" s="368"/>
      <c r="QPY1" s="368"/>
      <c r="QPZ1" s="368"/>
      <c r="QQA1" s="368"/>
      <c r="QQB1" s="368"/>
      <c r="QQC1" s="368"/>
      <c r="QQD1" s="368"/>
      <c r="QQE1" s="368"/>
      <c r="QQF1" s="368"/>
      <c r="QQG1" s="368"/>
      <c r="QQH1" s="368"/>
      <c r="QQI1" s="368"/>
      <c r="QQJ1" s="368"/>
      <c r="QQK1" s="368"/>
      <c r="QQL1" s="368"/>
      <c r="QQM1" s="368"/>
      <c r="QQN1" s="368"/>
      <c r="QQO1" s="368"/>
      <c r="QQP1" s="368"/>
      <c r="QQQ1" s="368"/>
      <c r="QQR1" s="368"/>
      <c r="QQS1" s="368"/>
      <c r="QQT1" s="368"/>
      <c r="QQU1" s="368"/>
      <c r="QQV1" s="368"/>
      <c r="QQW1" s="368"/>
      <c r="QQX1" s="368"/>
      <c r="QQY1" s="368"/>
      <c r="QQZ1" s="368"/>
      <c r="QRA1" s="368"/>
      <c r="QRB1" s="368"/>
      <c r="QRC1" s="368"/>
      <c r="QRD1" s="368"/>
      <c r="QRE1" s="368"/>
      <c r="QRF1" s="368"/>
      <c r="QRG1" s="368"/>
      <c r="QRH1" s="368"/>
      <c r="QRI1" s="368"/>
      <c r="QRJ1" s="368"/>
      <c r="QRK1" s="368"/>
      <c r="QRL1" s="368"/>
      <c r="QRM1" s="368"/>
      <c r="QRN1" s="368"/>
      <c r="QRO1" s="368"/>
      <c r="QRP1" s="368"/>
      <c r="QRQ1" s="368"/>
      <c r="QRR1" s="368"/>
      <c r="QRS1" s="368"/>
      <c r="QRT1" s="368"/>
      <c r="QRU1" s="368"/>
      <c r="QRV1" s="368"/>
      <c r="QRW1" s="368"/>
      <c r="QRX1" s="368"/>
      <c r="QRY1" s="368"/>
      <c r="QRZ1" s="368"/>
      <c r="QSA1" s="368"/>
      <c r="QSB1" s="368"/>
      <c r="QSC1" s="368"/>
      <c r="QSD1" s="368"/>
      <c r="QSE1" s="368"/>
      <c r="QSF1" s="368"/>
      <c r="QSG1" s="368"/>
      <c r="QSH1" s="368"/>
      <c r="QSI1" s="368"/>
      <c r="QSJ1" s="368"/>
      <c r="QSK1" s="368"/>
      <c r="QSL1" s="368"/>
      <c r="QSM1" s="368"/>
      <c r="QSN1" s="368"/>
      <c r="QSO1" s="368"/>
      <c r="QSP1" s="368"/>
      <c r="QSQ1" s="368"/>
      <c r="QSR1" s="368"/>
      <c r="QSS1" s="368"/>
      <c r="QST1" s="368"/>
      <c r="QSU1" s="368"/>
      <c r="QSV1" s="368"/>
      <c r="QSW1" s="368"/>
      <c r="QSX1" s="368"/>
      <c r="QSY1" s="368"/>
      <c r="QSZ1" s="368"/>
      <c r="QTA1" s="368"/>
      <c r="QTB1" s="368"/>
      <c r="QTC1" s="368"/>
      <c r="QTD1" s="368"/>
      <c r="QTE1" s="368"/>
      <c r="QTF1" s="368"/>
      <c r="QTG1" s="368"/>
      <c r="QTH1" s="368"/>
      <c r="QTI1" s="368"/>
      <c r="QTJ1" s="368"/>
      <c r="QTK1" s="368"/>
      <c r="QTL1" s="368"/>
      <c r="QTM1" s="368"/>
      <c r="QTN1" s="368"/>
      <c r="QTO1" s="368"/>
      <c r="QTP1" s="368"/>
      <c r="QTQ1" s="368"/>
      <c r="QTR1" s="368"/>
      <c r="QTS1" s="368"/>
      <c r="QTT1" s="368"/>
      <c r="QTU1" s="368"/>
      <c r="QTV1" s="368"/>
      <c r="QTW1" s="368"/>
      <c r="QTX1" s="368"/>
      <c r="QTY1" s="368"/>
      <c r="QTZ1" s="368"/>
      <c r="QUA1" s="368"/>
      <c r="QUB1" s="368"/>
      <c r="QUC1" s="368"/>
      <c r="QUD1" s="368"/>
      <c r="QUE1" s="368"/>
      <c r="QUF1" s="368"/>
      <c r="QUG1" s="368"/>
      <c r="QUH1" s="368"/>
      <c r="QUI1" s="368"/>
      <c r="QUJ1" s="368"/>
      <c r="QUK1" s="368"/>
      <c r="QUL1" s="368"/>
      <c r="QUM1" s="368"/>
      <c r="QUN1" s="368"/>
      <c r="QUO1" s="368"/>
      <c r="QUP1" s="368"/>
      <c r="QUQ1" s="368"/>
      <c r="QUR1" s="368"/>
      <c r="QUS1" s="368"/>
      <c r="QUT1" s="368"/>
      <c r="QUU1" s="368"/>
      <c r="QUV1" s="368"/>
      <c r="QUW1" s="368"/>
      <c r="QUX1" s="368"/>
      <c r="QUY1" s="368"/>
      <c r="QUZ1" s="368"/>
      <c r="QVA1" s="368"/>
      <c r="QVB1" s="368"/>
      <c r="QVC1" s="368"/>
      <c r="QVD1" s="368"/>
      <c r="QVE1" s="368"/>
      <c r="QVF1" s="368"/>
      <c r="QVG1" s="368"/>
      <c r="QVH1" s="368"/>
      <c r="QVI1" s="368"/>
      <c r="QVJ1" s="368"/>
      <c r="QVK1" s="368"/>
      <c r="QVL1" s="368"/>
      <c r="QVM1" s="368"/>
      <c r="QVN1" s="368"/>
      <c r="QVO1" s="368"/>
      <c r="QVP1" s="368"/>
      <c r="QVQ1" s="368"/>
      <c r="QVR1" s="368"/>
      <c r="QVS1" s="368"/>
      <c r="QVT1" s="368"/>
      <c r="QVU1" s="368"/>
      <c r="QVV1" s="368"/>
      <c r="QVW1" s="368"/>
      <c r="QVX1" s="368"/>
      <c r="QVY1" s="368"/>
      <c r="QVZ1" s="368"/>
      <c r="QWA1" s="368"/>
      <c r="QWB1" s="368"/>
      <c r="QWC1" s="368"/>
      <c r="QWD1" s="368"/>
      <c r="QWE1" s="368"/>
      <c r="QWF1" s="368"/>
      <c r="QWG1" s="368"/>
      <c r="QWH1" s="368"/>
      <c r="QWI1" s="368"/>
      <c r="QWJ1" s="368"/>
      <c r="QWK1" s="368"/>
      <c r="QWL1" s="368"/>
      <c r="QWM1" s="368"/>
      <c r="QWN1" s="368"/>
      <c r="QWO1" s="368"/>
      <c r="QWP1" s="368"/>
      <c r="QWQ1" s="368"/>
      <c r="QWR1" s="368"/>
      <c r="QWS1" s="368"/>
      <c r="QWT1" s="368"/>
      <c r="QWU1" s="368"/>
      <c r="QWV1" s="368"/>
      <c r="QWW1" s="368"/>
      <c r="QWX1" s="368"/>
      <c r="QWY1" s="368"/>
      <c r="QWZ1" s="368"/>
      <c r="QXA1" s="368"/>
      <c r="QXB1" s="368"/>
      <c r="QXC1" s="368"/>
      <c r="QXD1" s="368"/>
      <c r="QXE1" s="368"/>
      <c r="QXF1" s="368"/>
      <c r="QXG1" s="368"/>
      <c r="QXH1" s="368"/>
      <c r="QXI1" s="368"/>
      <c r="QXJ1" s="368"/>
      <c r="QXK1" s="368"/>
      <c r="QXL1" s="368"/>
      <c r="QXM1" s="368"/>
      <c r="QXN1" s="368"/>
      <c r="QXO1" s="368"/>
      <c r="QXP1" s="368"/>
      <c r="QXQ1" s="368"/>
      <c r="QXR1" s="368"/>
      <c r="QXS1" s="368"/>
      <c r="QXT1" s="368"/>
      <c r="QXU1" s="368"/>
      <c r="QXV1" s="368"/>
      <c r="QXW1" s="368"/>
      <c r="QXX1" s="368"/>
      <c r="QXY1" s="368"/>
      <c r="QXZ1" s="368"/>
      <c r="QYA1" s="368"/>
      <c r="QYB1" s="368"/>
      <c r="QYC1" s="368"/>
      <c r="QYD1" s="368"/>
      <c r="QYE1" s="368"/>
      <c r="QYF1" s="368"/>
      <c r="QYG1" s="368"/>
      <c r="QYH1" s="368"/>
      <c r="QYI1" s="368"/>
      <c r="QYJ1" s="368"/>
      <c r="QYK1" s="368"/>
      <c r="QYL1" s="368"/>
      <c r="QYM1" s="368"/>
      <c r="QYN1" s="368"/>
      <c r="QYO1" s="368"/>
      <c r="QYP1" s="368"/>
      <c r="QYQ1" s="368"/>
      <c r="QYR1" s="368"/>
      <c r="QYS1" s="368"/>
      <c r="QYT1" s="368"/>
      <c r="QYU1" s="368"/>
      <c r="QYV1" s="368"/>
      <c r="QYW1" s="368"/>
      <c r="QYX1" s="368"/>
      <c r="QYY1" s="368"/>
      <c r="QYZ1" s="368"/>
      <c r="QZA1" s="368"/>
      <c r="QZB1" s="368"/>
      <c r="QZC1" s="368"/>
      <c r="QZD1" s="368"/>
      <c r="QZE1" s="368"/>
      <c r="QZF1" s="368"/>
      <c r="QZG1" s="368"/>
      <c r="QZH1" s="368"/>
      <c r="QZI1" s="368"/>
      <c r="QZJ1" s="368"/>
      <c r="QZK1" s="368"/>
      <c r="QZL1" s="368"/>
      <c r="QZM1" s="368"/>
      <c r="QZN1" s="368"/>
      <c r="QZO1" s="368"/>
      <c r="QZP1" s="368"/>
      <c r="QZQ1" s="368"/>
      <c r="QZR1" s="368"/>
      <c r="QZS1" s="368"/>
      <c r="QZT1" s="368"/>
      <c r="QZU1" s="368"/>
      <c r="QZV1" s="368"/>
      <c r="QZW1" s="368"/>
      <c r="QZX1" s="368"/>
      <c r="QZY1" s="368"/>
      <c r="QZZ1" s="368"/>
      <c r="RAA1" s="368"/>
      <c r="RAB1" s="368"/>
      <c r="RAC1" s="368"/>
      <c r="RAD1" s="368"/>
      <c r="RAE1" s="368"/>
      <c r="RAF1" s="368"/>
      <c r="RAG1" s="368"/>
      <c r="RAH1" s="368"/>
      <c r="RAI1" s="368"/>
      <c r="RAJ1" s="368"/>
      <c r="RAK1" s="368"/>
      <c r="RAL1" s="368"/>
      <c r="RAM1" s="368"/>
      <c r="RAN1" s="368"/>
      <c r="RAO1" s="368"/>
      <c r="RAP1" s="368"/>
      <c r="RAQ1" s="368"/>
      <c r="RAR1" s="368"/>
      <c r="RAS1" s="368"/>
      <c r="RAT1" s="368"/>
      <c r="RAU1" s="368"/>
      <c r="RAV1" s="368"/>
      <c r="RAW1" s="368"/>
      <c r="RAX1" s="368"/>
      <c r="RAY1" s="368"/>
      <c r="RAZ1" s="368"/>
      <c r="RBA1" s="368"/>
      <c r="RBB1" s="368"/>
      <c r="RBC1" s="368"/>
      <c r="RBD1" s="368"/>
      <c r="RBE1" s="368"/>
      <c r="RBF1" s="368"/>
      <c r="RBG1" s="368"/>
      <c r="RBH1" s="368"/>
      <c r="RBI1" s="368"/>
      <c r="RBJ1" s="368"/>
      <c r="RBK1" s="368"/>
      <c r="RBL1" s="368"/>
      <c r="RBM1" s="368"/>
      <c r="RBN1" s="368"/>
      <c r="RBO1" s="368"/>
      <c r="RBP1" s="368"/>
      <c r="RBQ1" s="368"/>
      <c r="RBR1" s="368"/>
      <c r="RBS1" s="368"/>
      <c r="RBT1" s="368"/>
      <c r="RBU1" s="368"/>
      <c r="RBV1" s="368"/>
      <c r="RBW1" s="368"/>
      <c r="RBX1" s="368"/>
      <c r="RBY1" s="368"/>
      <c r="RBZ1" s="368"/>
      <c r="RCA1" s="368"/>
      <c r="RCB1" s="368"/>
      <c r="RCC1" s="368"/>
      <c r="RCD1" s="368"/>
      <c r="RCE1" s="368"/>
      <c r="RCF1" s="368"/>
      <c r="RCG1" s="368"/>
      <c r="RCH1" s="368"/>
      <c r="RCI1" s="368"/>
      <c r="RCJ1" s="368"/>
      <c r="RCK1" s="368"/>
      <c r="RCL1" s="368"/>
      <c r="RCM1" s="368"/>
      <c r="RCN1" s="368"/>
      <c r="RCO1" s="368"/>
      <c r="RCP1" s="368"/>
      <c r="RCQ1" s="368"/>
      <c r="RCR1" s="368"/>
      <c r="RCS1" s="368"/>
      <c r="RCT1" s="368"/>
      <c r="RCU1" s="368"/>
      <c r="RCV1" s="368"/>
      <c r="RCW1" s="368"/>
      <c r="RCX1" s="368"/>
      <c r="RCY1" s="368"/>
      <c r="RCZ1" s="368"/>
      <c r="RDA1" s="368"/>
      <c r="RDB1" s="368"/>
      <c r="RDC1" s="368"/>
      <c r="RDD1" s="368"/>
      <c r="RDE1" s="368"/>
      <c r="RDF1" s="368"/>
      <c r="RDG1" s="368"/>
      <c r="RDH1" s="368"/>
      <c r="RDI1" s="368"/>
      <c r="RDJ1" s="368"/>
      <c r="RDK1" s="368"/>
      <c r="RDL1" s="368"/>
      <c r="RDM1" s="368"/>
      <c r="RDN1" s="368"/>
      <c r="RDO1" s="368"/>
      <c r="RDP1" s="368"/>
      <c r="RDQ1" s="368"/>
      <c r="RDR1" s="368"/>
      <c r="RDS1" s="368"/>
      <c r="RDT1" s="368"/>
      <c r="RDU1" s="368"/>
      <c r="RDV1" s="368"/>
      <c r="RDW1" s="368"/>
      <c r="RDX1" s="368"/>
      <c r="RDY1" s="368"/>
      <c r="RDZ1" s="368"/>
      <c r="REA1" s="368"/>
      <c r="REB1" s="368"/>
      <c r="REC1" s="368"/>
      <c r="RED1" s="368"/>
      <c r="REE1" s="368"/>
      <c r="REF1" s="368"/>
      <c r="REG1" s="368"/>
      <c r="REH1" s="368"/>
      <c r="REI1" s="368"/>
      <c r="REJ1" s="368"/>
      <c r="REK1" s="368"/>
      <c r="REL1" s="368"/>
      <c r="REM1" s="368"/>
      <c r="REN1" s="368"/>
      <c r="REO1" s="368"/>
      <c r="REP1" s="368"/>
      <c r="REQ1" s="368"/>
      <c r="RER1" s="368"/>
      <c r="RES1" s="368"/>
      <c r="RET1" s="368"/>
      <c r="REU1" s="368"/>
      <c r="REV1" s="368"/>
      <c r="REW1" s="368"/>
      <c r="REX1" s="368"/>
      <c r="REY1" s="368"/>
      <c r="REZ1" s="368"/>
      <c r="RFA1" s="368"/>
      <c r="RFB1" s="368"/>
      <c r="RFC1" s="368"/>
      <c r="RFD1" s="368"/>
      <c r="RFE1" s="368"/>
      <c r="RFF1" s="368"/>
      <c r="RFG1" s="368"/>
      <c r="RFH1" s="368"/>
      <c r="RFI1" s="368"/>
      <c r="RFJ1" s="368"/>
      <c r="RFK1" s="368"/>
      <c r="RFL1" s="368"/>
      <c r="RFM1" s="368"/>
      <c r="RFN1" s="368"/>
      <c r="RFO1" s="368"/>
      <c r="RFP1" s="368"/>
      <c r="RFQ1" s="368"/>
      <c r="RFR1" s="368"/>
      <c r="RFS1" s="368"/>
      <c r="RFT1" s="368"/>
      <c r="RFU1" s="368"/>
      <c r="RFV1" s="368"/>
      <c r="RFW1" s="368"/>
      <c r="RFX1" s="368"/>
      <c r="RFY1" s="368"/>
      <c r="RFZ1" s="368"/>
      <c r="RGA1" s="368"/>
      <c r="RGB1" s="368"/>
      <c r="RGC1" s="368"/>
      <c r="RGD1" s="368"/>
      <c r="RGE1" s="368"/>
      <c r="RGF1" s="368"/>
      <c r="RGG1" s="368"/>
      <c r="RGH1" s="368"/>
      <c r="RGI1" s="368"/>
      <c r="RGJ1" s="368"/>
      <c r="RGK1" s="368"/>
      <c r="RGL1" s="368"/>
      <c r="RGM1" s="368"/>
      <c r="RGN1" s="368"/>
      <c r="RGO1" s="368"/>
      <c r="RGP1" s="368"/>
      <c r="RGQ1" s="368"/>
      <c r="RGR1" s="368"/>
      <c r="RGS1" s="368"/>
      <c r="RGT1" s="368"/>
      <c r="RGU1" s="368"/>
      <c r="RGV1" s="368"/>
      <c r="RGW1" s="368"/>
      <c r="RGX1" s="368"/>
      <c r="RGY1" s="368"/>
      <c r="RGZ1" s="368"/>
      <c r="RHA1" s="368"/>
      <c r="RHB1" s="368"/>
      <c r="RHC1" s="368"/>
      <c r="RHD1" s="368"/>
      <c r="RHE1" s="368"/>
      <c r="RHF1" s="368"/>
      <c r="RHG1" s="368"/>
      <c r="RHH1" s="368"/>
      <c r="RHI1" s="368"/>
      <c r="RHJ1" s="368"/>
      <c r="RHK1" s="368"/>
      <c r="RHL1" s="368"/>
      <c r="RHM1" s="368"/>
      <c r="RHN1" s="368"/>
      <c r="RHO1" s="368"/>
      <c r="RHP1" s="368"/>
      <c r="RHQ1" s="368"/>
      <c r="RHR1" s="368"/>
      <c r="RHS1" s="368"/>
      <c r="RHT1" s="368"/>
      <c r="RHU1" s="368"/>
      <c r="RHV1" s="368"/>
      <c r="RHW1" s="368"/>
      <c r="RHX1" s="368"/>
      <c r="RHY1" s="368"/>
      <c r="RHZ1" s="368"/>
      <c r="RIA1" s="368"/>
      <c r="RIB1" s="368"/>
      <c r="RIC1" s="368"/>
      <c r="RID1" s="368"/>
      <c r="RIE1" s="368"/>
      <c r="RIF1" s="368"/>
      <c r="RIG1" s="368"/>
      <c r="RIH1" s="368"/>
      <c r="RII1" s="368"/>
      <c r="RIJ1" s="368"/>
      <c r="RIK1" s="368"/>
      <c r="RIL1" s="368"/>
      <c r="RIM1" s="368"/>
      <c r="RIN1" s="368"/>
      <c r="RIO1" s="368"/>
      <c r="RIP1" s="368"/>
      <c r="RIQ1" s="368"/>
      <c r="RIR1" s="368"/>
      <c r="RIS1" s="368"/>
      <c r="RIT1" s="368"/>
      <c r="RIU1" s="368"/>
      <c r="RIV1" s="368"/>
      <c r="RIW1" s="368"/>
      <c r="RIX1" s="368"/>
      <c r="RIY1" s="368"/>
      <c r="RIZ1" s="368"/>
      <c r="RJA1" s="368"/>
      <c r="RJB1" s="368"/>
      <c r="RJC1" s="368"/>
      <c r="RJD1" s="368"/>
      <c r="RJE1" s="368"/>
      <c r="RJF1" s="368"/>
      <c r="RJG1" s="368"/>
      <c r="RJH1" s="368"/>
      <c r="RJI1" s="368"/>
      <c r="RJJ1" s="368"/>
      <c r="RJK1" s="368"/>
      <c r="RJL1" s="368"/>
      <c r="RJM1" s="368"/>
      <c r="RJN1" s="368"/>
      <c r="RJO1" s="368"/>
      <c r="RJP1" s="368"/>
      <c r="RJQ1" s="368"/>
      <c r="RJR1" s="368"/>
      <c r="RJS1" s="368"/>
      <c r="RJT1" s="368"/>
      <c r="RJU1" s="368"/>
      <c r="RJV1" s="368"/>
      <c r="RJW1" s="368"/>
      <c r="RJX1" s="368"/>
      <c r="RJY1" s="368"/>
      <c r="RJZ1" s="368"/>
      <c r="RKA1" s="368"/>
      <c r="RKB1" s="368"/>
      <c r="RKC1" s="368"/>
      <c r="RKD1" s="368"/>
      <c r="RKE1" s="368"/>
      <c r="RKF1" s="368"/>
      <c r="RKG1" s="368"/>
      <c r="RKH1" s="368"/>
      <c r="RKI1" s="368"/>
      <c r="RKJ1" s="368"/>
      <c r="RKK1" s="368"/>
      <c r="RKL1" s="368"/>
      <c r="RKM1" s="368"/>
      <c r="RKN1" s="368"/>
      <c r="RKO1" s="368"/>
      <c r="RKP1" s="368"/>
      <c r="RKQ1" s="368"/>
      <c r="RKR1" s="368"/>
      <c r="RKS1" s="368"/>
      <c r="RKT1" s="368"/>
      <c r="RKU1" s="368"/>
      <c r="RKV1" s="368"/>
      <c r="RKW1" s="368"/>
      <c r="RKX1" s="368"/>
      <c r="RKY1" s="368"/>
      <c r="RKZ1" s="368"/>
      <c r="RLA1" s="368"/>
      <c r="RLB1" s="368"/>
      <c r="RLC1" s="368"/>
      <c r="RLD1" s="368"/>
      <c r="RLE1" s="368"/>
      <c r="RLF1" s="368"/>
      <c r="RLG1" s="368"/>
      <c r="RLH1" s="368"/>
      <c r="RLI1" s="368"/>
      <c r="RLJ1" s="368"/>
      <c r="RLK1" s="368"/>
      <c r="RLL1" s="368"/>
      <c r="RLM1" s="368"/>
      <c r="RLN1" s="368"/>
      <c r="RLO1" s="368"/>
      <c r="RLP1" s="368"/>
      <c r="RLQ1" s="368"/>
      <c r="RLR1" s="368"/>
      <c r="RLS1" s="368"/>
      <c r="RLT1" s="368"/>
      <c r="RLU1" s="368"/>
      <c r="RLV1" s="368"/>
      <c r="RLW1" s="368"/>
      <c r="RLX1" s="368"/>
      <c r="RLY1" s="368"/>
      <c r="RLZ1" s="368"/>
      <c r="RMA1" s="368"/>
      <c r="RMB1" s="368"/>
      <c r="RMC1" s="368"/>
      <c r="RMD1" s="368"/>
      <c r="RME1" s="368"/>
      <c r="RMF1" s="368"/>
      <c r="RMG1" s="368"/>
      <c r="RMH1" s="368"/>
      <c r="RMI1" s="368"/>
      <c r="RMJ1" s="368"/>
      <c r="RMK1" s="368"/>
      <c r="RML1" s="368"/>
      <c r="RMM1" s="368"/>
      <c r="RMN1" s="368"/>
      <c r="RMO1" s="368"/>
      <c r="RMP1" s="368"/>
      <c r="RMQ1" s="368"/>
      <c r="RMR1" s="368"/>
      <c r="RMS1" s="368"/>
      <c r="RMT1" s="368"/>
      <c r="RMU1" s="368"/>
      <c r="RMV1" s="368"/>
      <c r="RMW1" s="368"/>
      <c r="RMX1" s="368"/>
      <c r="RMY1" s="368"/>
      <c r="RMZ1" s="368"/>
      <c r="RNA1" s="368"/>
      <c r="RNB1" s="368"/>
      <c r="RNC1" s="368"/>
      <c r="RND1" s="368"/>
      <c r="RNE1" s="368"/>
      <c r="RNF1" s="368"/>
      <c r="RNG1" s="368"/>
      <c r="RNH1" s="368"/>
      <c r="RNI1" s="368"/>
      <c r="RNJ1" s="368"/>
      <c r="RNK1" s="368"/>
      <c r="RNL1" s="368"/>
      <c r="RNM1" s="368"/>
      <c r="RNN1" s="368"/>
      <c r="RNO1" s="368"/>
      <c r="RNP1" s="368"/>
      <c r="RNQ1" s="368"/>
      <c r="RNR1" s="368"/>
      <c r="RNS1" s="368"/>
      <c r="RNT1" s="368"/>
      <c r="RNU1" s="368"/>
      <c r="RNV1" s="368"/>
      <c r="RNW1" s="368"/>
      <c r="RNX1" s="368"/>
      <c r="RNY1" s="368"/>
      <c r="RNZ1" s="368"/>
      <c r="ROA1" s="368"/>
      <c r="ROB1" s="368"/>
      <c r="ROC1" s="368"/>
      <c r="ROD1" s="368"/>
      <c r="ROE1" s="368"/>
      <c r="ROF1" s="368"/>
      <c r="ROG1" s="368"/>
      <c r="ROH1" s="368"/>
      <c r="ROI1" s="368"/>
      <c r="ROJ1" s="368"/>
      <c r="ROK1" s="368"/>
      <c r="ROL1" s="368"/>
      <c r="ROM1" s="368"/>
      <c r="RON1" s="368"/>
      <c r="ROO1" s="368"/>
      <c r="ROP1" s="368"/>
      <c r="ROQ1" s="368"/>
      <c r="ROR1" s="368"/>
      <c r="ROS1" s="368"/>
      <c r="ROT1" s="368"/>
      <c r="ROU1" s="368"/>
      <c r="ROV1" s="368"/>
      <c r="ROW1" s="368"/>
      <c r="ROX1" s="368"/>
      <c r="ROY1" s="368"/>
      <c r="ROZ1" s="368"/>
      <c r="RPA1" s="368"/>
      <c r="RPB1" s="368"/>
      <c r="RPC1" s="368"/>
      <c r="RPD1" s="368"/>
      <c r="RPE1" s="368"/>
      <c r="RPF1" s="368"/>
      <c r="RPG1" s="368"/>
      <c r="RPH1" s="368"/>
      <c r="RPI1" s="368"/>
      <c r="RPJ1" s="368"/>
      <c r="RPK1" s="368"/>
      <c r="RPL1" s="368"/>
      <c r="RPM1" s="368"/>
      <c r="RPN1" s="368"/>
      <c r="RPO1" s="368"/>
      <c r="RPP1" s="368"/>
      <c r="RPQ1" s="368"/>
      <c r="RPR1" s="368"/>
      <c r="RPS1" s="368"/>
      <c r="RPT1" s="368"/>
      <c r="RPU1" s="368"/>
      <c r="RPV1" s="368"/>
      <c r="RPW1" s="368"/>
      <c r="RPX1" s="368"/>
      <c r="RPY1" s="368"/>
      <c r="RPZ1" s="368"/>
      <c r="RQA1" s="368"/>
      <c r="RQB1" s="368"/>
      <c r="RQC1" s="368"/>
      <c r="RQD1" s="368"/>
      <c r="RQE1" s="368"/>
      <c r="RQF1" s="368"/>
      <c r="RQG1" s="368"/>
      <c r="RQH1" s="368"/>
      <c r="RQI1" s="368"/>
      <c r="RQJ1" s="368"/>
      <c r="RQK1" s="368"/>
      <c r="RQL1" s="368"/>
      <c r="RQM1" s="368"/>
      <c r="RQN1" s="368"/>
      <c r="RQO1" s="368"/>
      <c r="RQP1" s="368"/>
      <c r="RQQ1" s="368"/>
      <c r="RQR1" s="368"/>
      <c r="RQS1" s="368"/>
      <c r="RQT1" s="368"/>
      <c r="RQU1" s="368"/>
      <c r="RQV1" s="368"/>
      <c r="RQW1" s="368"/>
      <c r="RQX1" s="368"/>
      <c r="RQY1" s="368"/>
      <c r="RQZ1" s="368"/>
      <c r="RRA1" s="368"/>
      <c r="RRB1" s="368"/>
      <c r="RRC1" s="368"/>
      <c r="RRD1" s="368"/>
      <c r="RRE1" s="368"/>
      <c r="RRF1" s="368"/>
      <c r="RRG1" s="368"/>
      <c r="RRH1" s="368"/>
      <c r="RRI1" s="368"/>
      <c r="RRJ1" s="368"/>
      <c r="RRK1" s="368"/>
      <c r="RRL1" s="368"/>
      <c r="RRM1" s="368"/>
      <c r="RRN1" s="368"/>
      <c r="RRO1" s="368"/>
      <c r="RRP1" s="368"/>
      <c r="RRQ1" s="368"/>
      <c r="RRR1" s="368"/>
      <c r="RRS1" s="368"/>
      <c r="RRT1" s="368"/>
      <c r="RRU1" s="368"/>
      <c r="RRV1" s="368"/>
      <c r="RRW1" s="368"/>
      <c r="RRX1" s="368"/>
      <c r="RRY1" s="368"/>
      <c r="RRZ1" s="368"/>
      <c r="RSA1" s="368"/>
      <c r="RSB1" s="368"/>
      <c r="RSC1" s="368"/>
      <c r="RSD1" s="368"/>
      <c r="RSE1" s="368"/>
      <c r="RSF1" s="368"/>
      <c r="RSG1" s="368"/>
      <c r="RSH1" s="368"/>
      <c r="RSI1" s="368"/>
      <c r="RSJ1" s="368"/>
      <c r="RSK1" s="368"/>
      <c r="RSL1" s="368"/>
      <c r="RSM1" s="368"/>
      <c r="RSN1" s="368"/>
      <c r="RSO1" s="368"/>
      <c r="RSP1" s="368"/>
      <c r="RSQ1" s="368"/>
      <c r="RSR1" s="368"/>
      <c r="RSS1" s="368"/>
      <c r="RST1" s="368"/>
      <c r="RSU1" s="368"/>
      <c r="RSV1" s="368"/>
      <c r="RSW1" s="368"/>
      <c r="RSX1" s="368"/>
      <c r="RSY1" s="368"/>
      <c r="RSZ1" s="368"/>
      <c r="RTA1" s="368"/>
      <c r="RTB1" s="368"/>
      <c r="RTC1" s="368"/>
      <c r="RTD1" s="368"/>
      <c r="RTE1" s="368"/>
      <c r="RTF1" s="368"/>
      <c r="RTG1" s="368"/>
      <c r="RTH1" s="368"/>
      <c r="RTI1" s="368"/>
      <c r="RTJ1" s="368"/>
      <c r="RTK1" s="368"/>
      <c r="RTL1" s="368"/>
      <c r="RTM1" s="368"/>
      <c r="RTN1" s="368"/>
      <c r="RTO1" s="368"/>
      <c r="RTP1" s="368"/>
      <c r="RTQ1" s="368"/>
      <c r="RTR1" s="368"/>
      <c r="RTS1" s="368"/>
      <c r="RTT1" s="368"/>
      <c r="RTU1" s="368"/>
      <c r="RTV1" s="368"/>
      <c r="RTW1" s="368"/>
      <c r="RTX1" s="368"/>
      <c r="RTY1" s="368"/>
      <c r="RTZ1" s="368"/>
      <c r="RUA1" s="368"/>
      <c r="RUB1" s="368"/>
      <c r="RUC1" s="368"/>
      <c r="RUD1" s="368"/>
      <c r="RUE1" s="368"/>
      <c r="RUF1" s="368"/>
      <c r="RUG1" s="368"/>
      <c r="RUH1" s="368"/>
      <c r="RUI1" s="368"/>
      <c r="RUJ1" s="368"/>
      <c r="RUK1" s="368"/>
      <c r="RUL1" s="368"/>
      <c r="RUM1" s="368"/>
      <c r="RUN1" s="368"/>
      <c r="RUO1" s="368"/>
      <c r="RUP1" s="368"/>
      <c r="RUQ1" s="368"/>
      <c r="RUR1" s="368"/>
      <c r="RUS1" s="368"/>
      <c r="RUT1" s="368"/>
      <c r="RUU1" s="368"/>
      <c r="RUV1" s="368"/>
      <c r="RUW1" s="368"/>
      <c r="RUX1" s="368"/>
      <c r="RUY1" s="368"/>
      <c r="RUZ1" s="368"/>
      <c r="RVA1" s="368"/>
      <c r="RVB1" s="368"/>
      <c r="RVC1" s="368"/>
      <c r="RVD1" s="368"/>
      <c r="RVE1" s="368"/>
      <c r="RVF1" s="368"/>
      <c r="RVG1" s="368"/>
      <c r="RVH1" s="368"/>
      <c r="RVI1" s="368"/>
      <c r="RVJ1" s="368"/>
      <c r="RVK1" s="368"/>
      <c r="RVL1" s="368"/>
      <c r="RVM1" s="368"/>
      <c r="RVN1" s="368"/>
      <c r="RVO1" s="368"/>
      <c r="RVP1" s="368"/>
      <c r="RVQ1" s="368"/>
      <c r="RVR1" s="368"/>
      <c r="RVS1" s="368"/>
      <c r="RVT1" s="368"/>
      <c r="RVU1" s="368"/>
      <c r="RVV1" s="368"/>
      <c r="RVW1" s="368"/>
      <c r="RVX1" s="368"/>
      <c r="RVY1" s="368"/>
      <c r="RVZ1" s="368"/>
      <c r="RWA1" s="368"/>
      <c r="RWB1" s="368"/>
      <c r="RWC1" s="368"/>
      <c r="RWD1" s="368"/>
      <c r="RWE1" s="368"/>
      <c r="RWF1" s="368"/>
      <c r="RWG1" s="368"/>
      <c r="RWH1" s="368"/>
      <c r="RWI1" s="368"/>
      <c r="RWJ1" s="368"/>
      <c r="RWK1" s="368"/>
      <c r="RWL1" s="368"/>
      <c r="RWM1" s="368"/>
      <c r="RWN1" s="368"/>
      <c r="RWO1" s="368"/>
      <c r="RWP1" s="368"/>
      <c r="RWQ1" s="368"/>
      <c r="RWR1" s="368"/>
      <c r="RWS1" s="368"/>
      <c r="RWT1" s="368"/>
      <c r="RWU1" s="368"/>
      <c r="RWV1" s="368"/>
      <c r="RWW1" s="368"/>
      <c r="RWX1" s="368"/>
      <c r="RWY1" s="368"/>
      <c r="RWZ1" s="368"/>
      <c r="RXA1" s="368"/>
      <c r="RXB1" s="368"/>
      <c r="RXC1" s="368"/>
      <c r="RXD1" s="368"/>
      <c r="RXE1" s="368"/>
      <c r="RXF1" s="368"/>
      <c r="RXG1" s="368"/>
      <c r="RXH1" s="368"/>
      <c r="RXI1" s="368"/>
      <c r="RXJ1" s="368"/>
      <c r="RXK1" s="368"/>
      <c r="RXL1" s="368"/>
      <c r="RXM1" s="368"/>
      <c r="RXN1" s="368"/>
      <c r="RXO1" s="368"/>
      <c r="RXP1" s="368"/>
      <c r="RXQ1" s="368"/>
      <c r="RXR1" s="368"/>
      <c r="RXS1" s="368"/>
      <c r="RXT1" s="368"/>
      <c r="RXU1" s="368"/>
      <c r="RXV1" s="368"/>
      <c r="RXW1" s="368"/>
      <c r="RXX1" s="368"/>
      <c r="RXY1" s="368"/>
      <c r="RXZ1" s="368"/>
      <c r="RYA1" s="368"/>
      <c r="RYB1" s="368"/>
      <c r="RYC1" s="368"/>
      <c r="RYD1" s="368"/>
      <c r="RYE1" s="368"/>
      <c r="RYF1" s="368"/>
      <c r="RYG1" s="368"/>
      <c r="RYH1" s="368"/>
      <c r="RYI1" s="368"/>
      <c r="RYJ1" s="368"/>
      <c r="RYK1" s="368"/>
      <c r="RYL1" s="368"/>
      <c r="RYM1" s="368"/>
      <c r="RYN1" s="368"/>
      <c r="RYO1" s="368"/>
      <c r="RYP1" s="368"/>
      <c r="RYQ1" s="368"/>
      <c r="RYR1" s="368"/>
      <c r="RYS1" s="368"/>
      <c r="RYT1" s="368"/>
      <c r="RYU1" s="368"/>
      <c r="RYV1" s="368"/>
      <c r="RYW1" s="368"/>
      <c r="RYX1" s="368"/>
      <c r="RYY1" s="368"/>
      <c r="RYZ1" s="368"/>
      <c r="RZA1" s="368"/>
      <c r="RZB1" s="368"/>
      <c r="RZC1" s="368"/>
      <c r="RZD1" s="368"/>
      <c r="RZE1" s="368"/>
      <c r="RZF1" s="368"/>
      <c r="RZG1" s="368"/>
      <c r="RZH1" s="368"/>
      <c r="RZI1" s="368"/>
      <c r="RZJ1" s="368"/>
      <c r="RZK1" s="368"/>
      <c r="RZL1" s="368"/>
      <c r="RZM1" s="368"/>
      <c r="RZN1" s="368"/>
      <c r="RZO1" s="368"/>
      <c r="RZP1" s="368"/>
      <c r="RZQ1" s="368"/>
      <c r="RZR1" s="368"/>
      <c r="RZS1" s="368"/>
      <c r="RZT1" s="368"/>
      <c r="RZU1" s="368"/>
      <c r="RZV1" s="368"/>
      <c r="RZW1" s="368"/>
      <c r="RZX1" s="368"/>
      <c r="RZY1" s="368"/>
      <c r="RZZ1" s="368"/>
      <c r="SAA1" s="368"/>
      <c r="SAB1" s="368"/>
      <c r="SAC1" s="368"/>
      <c r="SAD1" s="368"/>
      <c r="SAE1" s="368"/>
      <c r="SAF1" s="368"/>
      <c r="SAG1" s="368"/>
      <c r="SAH1" s="368"/>
      <c r="SAI1" s="368"/>
      <c r="SAJ1" s="368"/>
      <c r="SAK1" s="368"/>
      <c r="SAL1" s="368"/>
      <c r="SAM1" s="368"/>
      <c r="SAN1" s="368"/>
      <c r="SAO1" s="368"/>
      <c r="SAP1" s="368"/>
      <c r="SAQ1" s="368"/>
      <c r="SAR1" s="368"/>
      <c r="SAS1" s="368"/>
      <c r="SAT1" s="368"/>
      <c r="SAU1" s="368"/>
      <c r="SAV1" s="368"/>
      <c r="SAW1" s="368"/>
      <c r="SAX1" s="368"/>
      <c r="SAY1" s="368"/>
      <c r="SAZ1" s="368"/>
      <c r="SBA1" s="368"/>
      <c r="SBB1" s="368"/>
      <c r="SBC1" s="368"/>
      <c r="SBD1" s="368"/>
      <c r="SBE1" s="368"/>
      <c r="SBF1" s="368"/>
      <c r="SBG1" s="368"/>
      <c r="SBH1" s="368"/>
      <c r="SBI1" s="368"/>
      <c r="SBJ1" s="368"/>
      <c r="SBK1" s="368"/>
      <c r="SBL1" s="368"/>
      <c r="SBM1" s="368"/>
      <c r="SBN1" s="368"/>
      <c r="SBO1" s="368"/>
      <c r="SBP1" s="368"/>
      <c r="SBQ1" s="368"/>
      <c r="SBR1" s="368"/>
      <c r="SBS1" s="368"/>
      <c r="SBT1" s="368"/>
      <c r="SBU1" s="368"/>
      <c r="SBV1" s="368"/>
      <c r="SBW1" s="368"/>
      <c r="SBX1" s="368"/>
      <c r="SBY1" s="368"/>
      <c r="SBZ1" s="368"/>
      <c r="SCA1" s="368"/>
      <c r="SCB1" s="368"/>
      <c r="SCC1" s="368"/>
      <c r="SCD1" s="368"/>
      <c r="SCE1" s="368"/>
      <c r="SCF1" s="368"/>
      <c r="SCG1" s="368"/>
      <c r="SCH1" s="368"/>
      <c r="SCI1" s="368"/>
      <c r="SCJ1" s="368"/>
      <c r="SCK1" s="368"/>
      <c r="SCL1" s="368"/>
      <c r="SCM1" s="368"/>
      <c r="SCN1" s="368"/>
      <c r="SCO1" s="368"/>
      <c r="SCP1" s="368"/>
      <c r="SCQ1" s="368"/>
      <c r="SCR1" s="368"/>
      <c r="SCS1" s="368"/>
      <c r="SCT1" s="368"/>
      <c r="SCU1" s="368"/>
      <c r="SCV1" s="368"/>
      <c r="SCW1" s="368"/>
      <c r="SCX1" s="368"/>
      <c r="SCY1" s="368"/>
      <c r="SCZ1" s="368"/>
      <c r="SDA1" s="368"/>
      <c r="SDB1" s="368"/>
      <c r="SDC1" s="368"/>
      <c r="SDD1" s="368"/>
      <c r="SDE1" s="368"/>
      <c r="SDF1" s="368"/>
      <c r="SDG1" s="368"/>
      <c r="SDH1" s="368"/>
      <c r="SDI1" s="368"/>
      <c r="SDJ1" s="368"/>
      <c r="SDK1" s="368"/>
      <c r="SDL1" s="368"/>
      <c r="SDM1" s="368"/>
      <c r="SDN1" s="368"/>
      <c r="SDO1" s="368"/>
      <c r="SDP1" s="368"/>
      <c r="SDQ1" s="368"/>
      <c r="SDR1" s="368"/>
      <c r="SDS1" s="368"/>
      <c r="SDT1" s="368"/>
      <c r="SDU1" s="368"/>
      <c r="SDV1" s="368"/>
      <c r="SDW1" s="368"/>
      <c r="SDX1" s="368"/>
      <c r="SDY1" s="368"/>
      <c r="SDZ1" s="368"/>
      <c r="SEA1" s="368"/>
      <c r="SEB1" s="368"/>
      <c r="SEC1" s="368"/>
      <c r="SED1" s="368"/>
      <c r="SEE1" s="368"/>
      <c r="SEF1" s="368"/>
      <c r="SEG1" s="368"/>
      <c r="SEH1" s="368"/>
      <c r="SEI1" s="368"/>
      <c r="SEJ1" s="368"/>
      <c r="SEK1" s="368"/>
      <c r="SEL1" s="368"/>
      <c r="SEM1" s="368"/>
      <c r="SEN1" s="368"/>
      <c r="SEO1" s="368"/>
      <c r="SEP1" s="368"/>
      <c r="SEQ1" s="368"/>
      <c r="SER1" s="368"/>
      <c r="SES1" s="368"/>
      <c r="SET1" s="368"/>
      <c r="SEU1" s="368"/>
      <c r="SEV1" s="368"/>
      <c r="SEW1" s="368"/>
      <c r="SEX1" s="368"/>
      <c r="SEY1" s="368"/>
      <c r="SEZ1" s="368"/>
      <c r="SFA1" s="368"/>
      <c r="SFB1" s="368"/>
      <c r="SFC1" s="368"/>
      <c r="SFD1" s="368"/>
      <c r="SFE1" s="368"/>
      <c r="SFF1" s="368"/>
      <c r="SFG1" s="368"/>
      <c r="SFH1" s="368"/>
      <c r="SFI1" s="368"/>
      <c r="SFJ1" s="368"/>
      <c r="SFK1" s="368"/>
      <c r="SFL1" s="368"/>
      <c r="SFM1" s="368"/>
      <c r="SFN1" s="368"/>
      <c r="SFO1" s="368"/>
      <c r="SFP1" s="368"/>
      <c r="SFQ1" s="368"/>
      <c r="SFR1" s="368"/>
      <c r="SFS1" s="368"/>
      <c r="SFT1" s="368"/>
      <c r="SFU1" s="368"/>
      <c r="SFV1" s="368"/>
      <c r="SFW1" s="368"/>
      <c r="SFX1" s="368"/>
      <c r="SFY1" s="368"/>
      <c r="SFZ1" s="368"/>
      <c r="SGA1" s="368"/>
      <c r="SGB1" s="368"/>
      <c r="SGC1" s="368"/>
      <c r="SGD1" s="368"/>
      <c r="SGE1" s="368"/>
      <c r="SGF1" s="368"/>
      <c r="SGG1" s="368"/>
      <c r="SGH1" s="368"/>
      <c r="SGI1" s="368"/>
      <c r="SGJ1" s="368"/>
      <c r="SGK1" s="368"/>
      <c r="SGL1" s="368"/>
      <c r="SGM1" s="368"/>
      <c r="SGN1" s="368"/>
      <c r="SGO1" s="368"/>
      <c r="SGP1" s="368"/>
      <c r="SGQ1" s="368"/>
      <c r="SGR1" s="368"/>
      <c r="SGS1" s="368"/>
      <c r="SGT1" s="368"/>
      <c r="SGU1" s="368"/>
      <c r="SGV1" s="368"/>
      <c r="SGW1" s="368"/>
      <c r="SGX1" s="368"/>
      <c r="SGY1" s="368"/>
      <c r="SGZ1" s="368"/>
      <c r="SHA1" s="368"/>
      <c r="SHB1" s="368"/>
      <c r="SHC1" s="368"/>
      <c r="SHD1" s="368"/>
      <c r="SHE1" s="368"/>
      <c r="SHF1" s="368"/>
      <c r="SHG1" s="368"/>
      <c r="SHH1" s="368"/>
      <c r="SHI1" s="368"/>
      <c r="SHJ1" s="368"/>
      <c r="SHK1" s="368"/>
      <c r="SHL1" s="368"/>
      <c r="SHM1" s="368"/>
      <c r="SHN1" s="368"/>
      <c r="SHO1" s="368"/>
      <c r="SHP1" s="368"/>
      <c r="SHQ1" s="368"/>
      <c r="SHR1" s="368"/>
      <c r="SHS1" s="368"/>
      <c r="SHT1" s="368"/>
      <c r="SHU1" s="368"/>
      <c r="SHV1" s="368"/>
      <c r="SHW1" s="368"/>
      <c r="SHX1" s="368"/>
      <c r="SHY1" s="368"/>
      <c r="SHZ1" s="368"/>
      <c r="SIA1" s="368"/>
      <c r="SIB1" s="368"/>
      <c r="SIC1" s="368"/>
      <c r="SID1" s="368"/>
      <c r="SIE1" s="368"/>
      <c r="SIF1" s="368"/>
      <c r="SIG1" s="368"/>
      <c r="SIH1" s="368"/>
      <c r="SII1" s="368"/>
      <c r="SIJ1" s="368"/>
      <c r="SIK1" s="368"/>
      <c r="SIL1" s="368"/>
      <c r="SIM1" s="368"/>
      <c r="SIN1" s="368"/>
      <c r="SIO1" s="368"/>
      <c r="SIP1" s="368"/>
      <c r="SIQ1" s="368"/>
      <c r="SIR1" s="368"/>
      <c r="SIS1" s="368"/>
      <c r="SIT1" s="368"/>
      <c r="SIU1" s="368"/>
      <c r="SIV1" s="368"/>
      <c r="SIW1" s="368"/>
      <c r="SIX1" s="368"/>
      <c r="SIY1" s="368"/>
      <c r="SIZ1" s="368"/>
      <c r="SJA1" s="368"/>
      <c r="SJB1" s="368"/>
      <c r="SJC1" s="368"/>
      <c r="SJD1" s="368"/>
      <c r="SJE1" s="368"/>
      <c r="SJF1" s="368"/>
      <c r="SJG1" s="368"/>
      <c r="SJH1" s="368"/>
      <c r="SJI1" s="368"/>
      <c r="SJJ1" s="368"/>
      <c r="SJK1" s="368"/>
      <c r="SJL1" s="368"/>
      <c r="SJM1" s="368"/>
      <c r="SJN1" s="368"/>
      <c r="SJO1" s="368"/>
      <c r="SJP1" s="368"/>
      <c r="SJQ1" s="368"/>
      <c r="SJR1" s="368"/>
      <c r="SJS1" s="368"/>
      <c r="SJT1" s="368"/>
      <c r="SJU1" s="368"/>
      <c r="SJV1" s="368"/>
      <c r="SJW1" s="368"/>
      <c r="SJX1" s="368"/>
      <c r="SJY1" s="368"/>
      <c r="SJZ1" s="368"/>
      <c r="SKA1" s="368"/>
      <c r="SKB1" s="368"/>
      <c r="SKC1" s="368"/>
      <c r="SKD1" s="368"/>
      <c r="SKE1" s="368"/>
      <c r="SKF1" s="368"/>
      <c r="SKG1" s="368"/>
      <c r="SKH1" s="368"/>
      <c r="SKI1" s="368"/>
      <c r="SKJ1" s="368"/>
      <c r="SKK1" s="368"/>
      <c r="SKL1" s="368"/>
      <c r="SKM1" s="368"/>
      <c r="SKN1" s="368"/>
      <c r="SKO1" s="368"/>
      <c r="SKP1" s="368"/>
      <c r="SKQ1" s="368"/>
      <c r="SKR1" s="368"/>
      <c r="SKS1" s="368"/>
      <c r="SKT1" s="368"/>
      <c r="SKU1" s="368"/>
      <c r="SKV1" s="368"/>
      <c r="SKW1" s="368"/>
      <c r="SKX1" s="368"/>
      <c r="SKY1" s="368"/>
      <c r="SKZ1" s="368"/>
      <c r="SLA1" s="368"/>
      <c r="SLB1" s="368"/>
      <c r="SLC1" s="368"/>
      <c r="SLD1" s="368"/>
      <c r="SLE1" s="368"/>
      <c r="SLF1" s="368"/>
      <c r="SLG1" s="368"/>
      <c r="SLH1" s="368"/>
      <c r="SLI1" s="368"/>
      <c r="SLJ1" s="368"/>
      <c r="SLK1" s="368"/>
      <c r="SLL1" s="368"/>
      <c r="SLM1" s="368"/>
      <c r="SLN1" s="368"/>
      <c r="SLO1" s="368"/>
      <c r="SLP1" s="368"/>
      <c r="SLQ1" s="368"/>
      <c r="SLR1" s="368"/>
      <c r="SLS1" s="368"/>
      <c r="SLT1" s="368"/>
      <c r="SLU1" s="368"/>
      <c r="SLV1" s="368"/>
      <c r="SLW1" s="368"/>
      <c r="SLX1" s="368"/>
      <c r="SLY1" s="368"/>
      <c r="SLZ1" s="368"/>
      <c r="SMA1" s="368"/>
      <c r="SMB1" s="368"/>
      <c r="SMC1" s="368"/>
      <c r="SMD1" s="368"/>
      <c r="SME1" s="368"/>
      <c r="SMF1" s="368"/>
      <c r="SMG1" s="368"/>
      <c r="SMH1" s="368"/>
      <c r="SMI1" s="368"/>
      <c r="SMJ1" s="368"/>
      <c r="SMK1" s="368"/>
      <c r="SML1" s="368"/>
      <c r="SMM1" s="368"/>
      <c r="SMN1" s="368"/>
      <c r="SMO1" s="368"/>
      <c r="SMP1" s="368"/>
      <c r="SMQ1" s="368"/>
      <c r="SMR1" s="368"/>
      <c r="SMS1" s="368"/>
      <c r="SMT1" s="368"/>
      <c r="SMU1" s="368"/>
      <c r="SMV1" s="368"/>
      <c r="SMW1" s="368"/>
      <c r="SMX1" s="368"/>
      <c r="SMY1" s="368"/>
      <c r="SMZ1" s="368"/>
      <c r="SNA1" s="368"/>
      <c r="SNB1" s="368"/>
      <c r="SNC1" s="368"/>
      <c r="SND1" s="368"/>
      <c r="SNE1" s="368"/>
      <c r="SNF1" s="368"/>
      <c r="SNG1" s="368"/>
      <c r="SNH1" s="368"/>
      <c r="SNI1" s="368"/>
      <c r="SNJ1" s="368"/>
      <c r="SNK1" s="368"/>
      <c r="SNL1" s="368"/>
      <c r="SNM1" s="368"/>
      <c r="SNN1" s="368"/>
      <c r="SNO1" s="368"/>
      <c r="SNP1" s="368"/>
      <c r="SNQ1" s="368"/>
      <c r="SNR1" s="368"/>
      <c r="SNS1" s="368"/>
      <c r="SNT1" s="368"/>
      <c r="SNU1" s="368"/>
      <c r="SNV1" s="368"/>
      <c r="SNW1" s="368"/>
      <c r="SNX1" s="368"/>
      <c r="SNY1" s="368"/>
      <c r="SNZ1" s="368"/>
      <c r="SOA1" s="368"/>
      <c r="SOB1" s="368"/>
      <c r="SOC1" s="368"/>
      <c r="SOD1" s="368"/>
      <c r="SOE1" s="368"/>
      <c r="SOF1" s="368"/>
      <c r="SOG1" s="368"/>
      <c r="SOH1" s="368"/>
      <c r="SOI1" s="368"/>
      <c r="SOJ1" s="368"/>
      <c r="SOK1" s="368"/>
      <c r="SOL1" s="368"/>
      <c r="SOM1" s="368"/>
      <c r="SON1" s="368"/>
      <c r="SOO1" s="368"/>
      <c r="SOP1" s="368"/>
      <c r="SOQ1" s="368"/>
      <c r="SOR1" s="368"/>
      <c r="SOS1" s="368"/>
      <c r="SOT1" s="368"/>
      <c r="SOU1" s="368"/>
      <c r="SOV1" s="368"/>
      <c r="SOW1" s="368"/>
      <c r="SOX1" s="368"/>
      <c r="SOY1" s="368"/>
      <c r="SOZ1" s="368"/>
      <c r="SPA1" s="368"/>
      <c r="SPB1" s="368"/>
      <c r="SPC1" s="368"/>
      <c r="SPD1" s="368"/>
      <c r="SPE1" s="368"/>
      <c r="SPF1" s="368"/>
      <c r="SPG1" s="368"/>
      <c r="SPH1" s="368"/>
      <c r="SPI1" s="368"/>
      <c r="SPJ1" s="368"/>
      <c r="SPK1" s="368"/>
      <c r="SPL1" s="368"/>
      <c r="SPM1" s="368"/>
      <c r="SPN1" s="368"/>
      <c r="SPO1" s="368"/>
      <c r="SPP1" s="368"/>
      <c r="SPQ1" s="368"/>
      <c r="SPR1" s="368"/>
      <c r="SPS1" s="368"/>
      <c r="SPT1" s="368"/>
      <c r="SPU1" s="368"/>
      <c r="SPV1" s="368"/>
      <c r="SPW1" s="368"/>
      <c r="SPX1" s="368"/>
      <c r="SPY1" s="368"/>
      <c r="SPZ1" s="368"/>
      <c r="SQA1" s="368"/>
      <c r="SQB1" s="368"/>
      <c r="SQC1" s="368"/>
      <c r="SQD1" s="368"/>
      <c r="SQE1" s="368"/>
      <c r="SQF1" s="368"/>
      <c r="SQG1" s="368"/>
      <c r="SQH1" s="368"/>
      <c r="SQI1" s="368"/>
      <c r="SQJ1" s="368"/>
      <c r="SQK1" s="368"/>
      <c r="SQL1" s="368"/>
      <c r="SQM1" s="368"/>
      <c r="SQN1" s="368"/>
      <c r="SQO1" s="368"/>
      <c r="SQP1" s="368"/>
      <c r="SQQ1" s="368"/>
      <c r="SQR1" s="368"/>
      <c r="SQS1" s="368"/>
      <c r="SQT1" s="368"/>
      <c r="SQU1" s="368"/>
      <c r="SQV1" s="368"/>
      <c r="SQW1" s="368"/>
      <c r="SQX1" s="368"/>
      <c r="SQY1" s="368"/>
      <c r="SQZ1" s="368"/>
      <c r="SRA1" s="368"/>
      <c r="SRB1" s="368"/>
      <c r="SRC1" s="368"/>
      <c r="SRD1" s="368"/>
      <c r="SRE1" s="368"/>
      <c r="SRF1" s="368"/>
      <c r="SRG1" s="368"/>
      <c r="SRH1" s="368"/>
      <c r="SRI1" s="368"/>
      <c r="SRJ1" s="368"/>
      <c r="SRK1" s="368"/>
      <c r="SRL1" s="368"/>
      <c r="SRM1" s="368"/>
      <c r="SRN1" s="368"/>
      <c r="SRO1" s="368"/>
      <c r="SRP1" s="368"/>
      <c r="SRQ1" s="368"/>
      <c r="SRR1" s="368"/>
      <c r="SRS1" s="368"/>
      <c r="SRT1" s="368"/>
      <c r="SRU1" s="368"/>
      <c r="SRV1" s="368"/>
      <c r="SRW1" s="368"/>
      <c r="SRX1" s="368"/>
      <c r="SRY1" s="368"/>
      <c r="SRZ1" s="368"/>
      <c r="SSA1" s="368"/>
      <c r="SSB1" s="368"/>
      <c r="SSC1" s="368"/>
      <c r="SSD1" s="368"/>
      <c r="SSE1" s="368"/>
      <c r="SSF1" s="368"/>
      <c r="SSG1" s="368"/>
      <c r="SSH1" s="368"/>
      <c r="SSI1" s="368"/>
      <c r="SSJ1" s="368"/>
      <c r="SSK1" s="368"/>
      <c r="SSL1" s="368"/>
      <c r="SSM1" s="368"/>
      <c r="SSN1" s="368"/>
      <c r="SSO1" s="368"/>
      <c r="SSP1" s="368"/>
      <c r="SSQ1" s="368"/>
      <c r="SSR1" s="368"/>
      <c r="SSS1" s="368"/>
      <c r="SST1" s="368"/>
      <c r="SSU1" s="368"/>
      <c r="SSV1" s="368"/>
      <c r="SSW1" s="368"/>
      <c r="SSX1" s="368"/>
      <c r="SSY1" s="368"/>
      <c r="SSZ1" s="368"/>
      <c r="STA1" s="368"/>
      <c r="STB1" s="368"/>
      <c r="STC1" s="368"/>
      <c r="STD1" s="368"/>
      <c r="STE1" s="368"/>
      <c r="STF1" s="368"/>
      <c r="STG1" s="368"/>
      <c r="STH1" s="368"/>
      <c r="STI1" s="368"/>
      <c r="STJ1" s="368"/>
      <c r="STK1" s="368"/>
      <c r="STL1" s="368"/>
      <c r="STM1" s="368"/>
      <c r="STN1" s="368"/>
      <c r="STO1" s="368"/>
      <c r="STP1" s="368"/>
      <c r="STQ1" s="368"/>
      <c r="STR1" s="368"/>
      <c r="STS1" s="368"/>
      <c r="STT1" s="368"/>
      <c r="STU1" s="368"/>
      <c r="STV1" s="368"/>
      <c r="STW1" s="368"/>
      <c r="STX1" s="368"/>
      <c r="STY1" s="368"/>
      <c r="STZ1" s="368"/>
      <c r="SUA1" s="368"/>
      <c r="SUB1" s="368"/>
      <c r="SUC1" s="368"/>
      <c r="SUD1" s="368"/>
      <c r="SUE1" s="368"/>
      <c r="SUF1" s="368"/>
      <c r="SUG1" s="368"/>
      <c r="SUH1" s="368"/>
      <c r="SUI1" s="368"/>
      <c r="SUJ1" s="368"/>
      <c r="SUK1" s="368"/>
      <c r="SUL1" s="368"/>
      <c r="SUM1" s="368"/>
      <c r="SUN1" s="368"/>
      <c r="SUO1" s="368"/>
      <c r="SUP1" s="368"/>
      <c r="SUQ1" s="368"/>
      <c r="SUR1" s="368"/>
      <c r="SUS1" s="368"/>
      <c r="SUT1" s="368"/>
      <c r="SUU1" s="368"/>
      <c r="SUV1" s="368"/>
      <c r="SUW1" s="368"/>
      <c r="SUX1" s="368"/>
      <c r="SUY1" s="368"/>
      <c r="SUZ1" s="368"/>
      <c r="SVA1" s="368"/>
      <c r="SVB1" s="368"/>
      <c r="SVC1" s="368"/>
      <c r="SVD1" s="368"/>
      <c r="SVE1" s="368"/>
      <c r="SVF1" s="368"/>
      <c r="SVG1" s="368"/>
      <c r="SVH1" s="368"/>
      <c r="SVI1" s="368"/>
      <c r="SVJ1" s="368"/>
      <c r="SVK1" s="368"/>
      <c r="SVL1" s="368"/>
      <c r="SVM1" s="368"/>
      <c r="SVN1" s="368"/>
      <c r="SVO1" s="368"/>
      <c r="SVP1" s="368"/>
      <c r="SVQ1" s="368"/>
      <c r="SVR1" s="368"/>
      <c r="SVS1" s="368"/>
      <c r="SVT1" s="368"/>
      <c r="SVU1" s="368"/>
      <c r="SVV1" s="368"/>
      <c r="SVW1" s="368"/>
      <c r="SVX1" s="368"/>
      <c r="SVY1" s="368"/>
      <c r="SVZ1" s="368"/>
      <c r="SWA1" s="368"/>
      <c r="SWB1" s="368"/>
      <c r="SWC1" s="368"/>
      <c r="SWD1" s="368"/>
      <c r="SWE1" s="368"/>
      <c r="SWF1" s="368"/>
      <c r="SWG1" s="368"/>
      <c r="SWH1" s="368"/>
      <c r="SWI1" s="368"/>
      <c r="SWJ1" s="368"/>
      <c r="SWK1" s="368"/>
      <c r="SWL1" s="368"/>
      <c r="SWM1" s="368"/>
      <c r="SWN1" s="368"/>
      <c r="SWO1" s="368"/>
      <c r="SWP1" s="368"/>
      <c r="SWQ1" s="368"/>
      <c r="SWR1" s="368"/>
      <c r="SWS1" s="368"/>
      <c r="SWT1" s="368"/>
      <c r="SWU1" s="368"/>
      <c r="SWV1" s="368"/>
      <c r="SWW1" s="368"/>
      <c r="SWX1" s="368"/>
      <c r="SWY1" s="368"/>
      <c r="SWZ1" s="368"/>
      <c r="SXA1" s="368"/>
      <c r="SXB1" s="368"/>
      <c r="SXC1" s="368"/>
      <c r="SXD1" s="368"/>
      <c r="SXE1" s="368"/>
      <c r="SXF1" s="368"/>
      <c r="SXG1" s="368"/>
      <c r="SXH1" s="368"/>
      <c r="SXI1" s="368"/>
      <c r="SXJ1" s="368"/>
      <c r="SXK1" s="368"/>
      <c r="SXL1" s="368"/>
      <c r="SXM1" s="368"/>
      <c r="SXN1" s="368"/>
      <c r="SXO1" s="368"/>
      <c r="SXP1" s="368"/>
      <c r="SXQ1" s="368"/>
      <c r="SXR1" s="368"/>
      <c r="SXS1" s="368"/>
      <c r="SXT1" s="368"/>
      <c r="SXU1" s="368"/>
      <c r="SXV1" s="368"/>
      <c r="SXW1" s="368"/>
      <c r="SXX1" s="368"/>
      <c r="SXY1" s="368"/>
      <c r="SXZ1" s="368"/>
      <c r="SYA1" s="368"/>
      <c r="SYB1" s="368"/>
      <c r="SYC1" s="368"/>
      <c r="SYD1" s="368"/>
      <c r="SYE1" s="368"/>
      <c r="SYF1" s="368"/>
      <c r="SYG1" s="368"/>
      <c r="SYH1" s="368"/>
      <c r="SYI1" s="368"/>
      <c r="SYJ1" s="368"/>
      <c r="SYK1" s="368"/>
      <c r="SYL1" s="368"/>
      <c r="SYM1" s="368"/>
      <c r="SYN1" s="368"/>
      <c r="SYO1" s="368"/>
      <c r="SYP1" s="368"/>
      <c r="SYQ1" s="368"/>
      <c r="SYR1" s="368"/>
      <c r="SYS1" s="368"/>
      <c r="SYT1" s="368"/>
      <c r="SYU1" s="368"/>
      <c r="SYV1" s="368"/>
      <c r="SYW1" s="368"/>
      <c r="SYX1" s="368"/>
      <c r="SYY1" s="368"/>
      <c r="SYZ1" s="368"/>
      <c r="SZA1" s="368"/>
      <c r="SZB1" s="368"/>
      <c r="SZC1" s="368"/>
      <c r="SZD1" s="368"/>
      <c r="SZE1" s="368"/>
      <c r="SZF1" s="368"/>
      <c r="SZG1" s="368"/>
      <c r="SZH1" s="368"/>
      <c r="SZI1" s="368"/>
      <c r="SZJ1" s="368"/>
      <c r="SZK1" s="368"/>
      <c r="SZL1" s="368"/>
      <c r="SZM1" s="368"/>
      <c r="SZN1" s="368"/>
      <c r="SZO1" s="368"/>
      <c r="SZP1" s="368"/>
      <c r="SZQ1" s="368"/>
      <c r="SZR1" s="368"/>
      <c r="SZS1" s="368"/>
      <c r="SZT1" s="368"/>
      <c r="SZU1" s="368"/>
      <c r="SZV1" s="368"/>
      <c r="SZW1" s="368"/>
      <c r="SZX1" s="368"/>
      <c r="SZY1" s="368"/>
      <c r="SZZ1" s="368"/>
      <c r="TAA1" s="368"/>
      <c r="TAB1" s="368"/>
      <c r="TAC1" s="368"/>
      <c r="TAD1" s="368"/>
      <c r="TAE1" s="368"/>
      <c r="TAF1" s="368"/>
      <c r="TAG1" s="368"/>
      <c r="TAH1" s="368"/>
      <c r="TAI1" s="368"/>
      <c r="TAJ1" s="368"/>
      <c r="TAK1" s="368"/>
      <c r="TAL1" s="368"/>
      <c r="TAM1" s="368"/>
      <c r="TAN1" s="368"/>
      <c r="TAO1" s="368"/>
      <c r="TAP1" s="368"/>
      <c r="TAQ1" s="368"/>
      <c r="TAR1" s="368"/>
      <c r="TAS1" s="368"/>
      <c r="TAT1" s="368"/>
      <c r="TAU1" s="368"/>
      <c r="TAV1" s="368"/>
      <c r="TAW1" s="368"/>
      <c r="TAX1" s="368"/>
      <c r="TAY1" s="368"/>
      <c r="TAZ1" s="368"/>
      <c r="TBA1" s="368"/>
      <c r="TBB1" s="368"/>
      <c r="TBC1" s="368"/>
      <c r="TBD1" s="368"/>
      <c r="TBE1" s="368"/>
      <c r="TBF1" s="368"/>
      <c r="TBG1" s="368"/>
      <c r="TBH1" s="368"/>
      <c r="TBI1" s="368"/>
      <c r="TBJ1" s="368"/>
      <c r="TBK1" s="368"/>
      <c r="TBL1" s="368"/>
      <c r="TBM1" s="368"/>
      <c r="TBN1" s="368"/>
      <c r="TBO1" s="368"/>
      <c r="TBP1" s="368"/>
      <c r="TBQ1" s="368"/>
      <c r="TBR1" s="368"/>
      <c r="TBS1" s="368"/>
      <c r="TBT1" s="368"/>
      <c r="TBU1" s="368"/>
      <c r="TBV1" s="368"/>
      <c r="TBW1" s="368"/>
      <c r="TBX1" s="368"/>
      <c r="TBY1" s="368"/>
      <c r="TBZ1" s="368"/>
      <c r="TCA1" s="368"/>
      <c r="TCB1" s="368"/>
      <c r="TCC1" s="368"/>
      <c r="TCD1" s="368"/>
      <c r="TCE1" s="368"/>
      <c r="TCF1" s="368"/>
      <c r="TCG1" s="368"/>
      <c r="TCH1" s="368"/>
      <c r="TCI1" s="368"/>
      <c r="TCJ1" s="368"/>
      <c r="TCK1" s="368"/>
      <c r="TCL1" s="368"/>
      <c r="TCM1" s="368"/>
      <c r="TCN1" s="368"/>
      <c r="TCO1" s="368"/>
      <c r="TCP1" s="368"/>
      <c r="TCQ1" s="368"/>
      <c r="TCR1" s="368"/>
      <c r="TCS1" s="368"/>
      <c r="TCT1" s="368"/>
      <c r="TCU1" s="368"/>
      <c r="TCV1" s="368"/>
      <c r="TCW1" s="368"/>
      <c r="TCX1" s="368"/>
      <c r="TCY1" s="368"/>
      <c r="TCZ1" s="368"/>
      <c r="TDA1" s="368"/>
      <c r="TDB1" s="368"/>
      <c r="TDC1" s="368"/>
      <c r="TDD1" s="368"/>
      <c r="TDE1" s="368"/>
      <c r="TDF1" s="368"/>
      <c r="TDG1" s="368"/>
      <c r="TDH1" s="368"/>
      <c r="TDI1" s="368"/>
      <c r="TDJ1" s="368"/>
      <c r="TDK1" s="368"/>
      <c r="TDL1" s="368"/>
      <c r="TDM1" s="368"/>
      <c r="TDN1" s="368"/>
      <c r="TDO1" s="368"/>
      <c r="TDP1" s="368"/>
      <c r="TDQ1" s="368"/>
      <c r="TDR1" s="368"/>
      <c r="TDS1" s="368"/>
      <c r="TDT1" s="368"/>
      <c r="TDU1" s="368"/>
      <c r="TDV1" s="368"/>
      <c r="TDW1" s="368"/>
      <c r="TDX1" s="368"/>
      <c r="TDY1" s="368"/>
      <c r="TDZ1" s="368"/>
      <c r="TEA1" s="368"/>
      <c r="TEB1" s="368"/>
      <c r="TEC1" s="368"/>
      <c r="TED1" s="368"/>
      <c r="TEE1" s="368"/>
      <c r="TEF1" s="368"/>
      <c r="TEG1" s="368"/>
      <c r="TEH1" s="368"/>
      <c r="TEI1" s="368"/>
      <c r="TEJ1" s="368"/>
      <c r="TEK1" s="368"/>
      <c r="TEL1" s="368"/>
      <c r="TEM1" s="368"/>
      <c r="TEN1" s="368"/>
      <c r="TEO1" s="368"/>
      <c r="TEP1" s="368"/>
      <c r="TEQ1" s="368"/>
      <c r="TER1" s="368"/>
      <c r="TES1" s="368"/>
      <c r="TET1" s="368"/>
      <c r="TEU1" s="368"/>
      <c r="TEV1" s="368"/>
      <c r="TEW1" s="368"/>
      <c r="TEX1" s="368"/>
      <c r="TEY1" s="368"/>
      <c r="TEZ1" s="368"/>
      <c r="TFA1" s="368"/>
      <c r="TFB1" s="368"/>
      <c r="TFC1" s="368"/>
      <c r="TFD1" s="368"/>
      <c r="TFE1" s="368"/>
      <c r="TFF1" s="368"/>
      <c r="TFG1" s="368"/>
      <c r="TFH1" s="368"/>
      <c r="TFI1" s="368"/>
      <c r="TFJ1" s="368"/>
      <c r="TFK1" s="368"/>
      <c r="TFL1" s="368"/>
      <c r="TFM1" s="368"/>
      <c r="TFN1" s="368"/>
      <c r="TFO1" s="368"/>
      <c r="TFP1" s="368"/>
      <c r="TFQ1" s="368"/>
      <c r="TFR1" s="368"/>
      <c r="TFS1" s="368"/>
      <c r="TFT1" s="368"/>
      <c r="TFU1" s="368"/>
      <c r="TFV1" s="368"/>
      <c r="TFW1" s="368"/>
      <c r="TFX1" s="368"/>
      <c r="TFY1" s="368"/>
      <c r="TFZ1" s="368"/>
      <c r="TGA1" s="368"/>
      <c r="TGB1" s="368"/>
      <c r="TGC1" s="368"/>
      <c r="TGD1" s="368"/>
      <c r="TGE1" s="368"/>
      <c r="TGF1" s="368"/>
      <c r="TGG1" s="368"/>
      <c r="TGH1" s="368"/>
      <c r="TGI1" s="368"/>
      <c r="TGJ1" s="368"/>
      <c r="TGK1" s="368"/>
      <c r="TGL1" s="368"/>
      <c r="TGM1" s="368"/>
      <c r="TGN1" s="368"/>
      <c r="TGO1" s="368"/>
      <c r="TGP1" s="368"/>
      <c r="TGQ1" s="368"/>
      <c r="TGR1" s="368"/>
      <c r="TGS1" s="368"/>
      <c r="TGT1" s="368"/>
      <c r="TGU1" s="368"/>
      <c r="TGV1" s="368"/>
      <c r="TGW1" s="368"/>
      <c r="TGX1" s="368"/>
      <c r="TGY1" s="368"/>
      <c r="TGZ1" s="368"/>
      <c r="THA1" s="368"/>
      <c r="THB1" s="368"/>
      <c r="THC1" s="368"/>
      <c r="THD1" s="368"/>
      <c r="THE1" s="368"/>
      <c r="THF1" s="368"/>
      <c r="THG1" s="368"/>
      <c r="THH1" s="368"/>
      <c r="THI1" s="368"/>
      <c r="THJ1" s="368"/>
      <c r="THK1" s="368"/>
      <c r="THL1" s="368"/>
      <c r="THM1" s="368"/>
      <c r="THN1" s="368"/>
      <c r="THO1" s="368"/>
      <c r="THP1" s="368"/>
      <c r="THQ1" s="368"/>
      <c r="THR1" s="368"/>
      <c r="THS1" s="368"/>
      <c r="THT1" s="368"/>
      <c r="THU1" s="368"/>
      <c r="THV1" s="368"/>
      <c r="THW1" s="368"/>
      <c r="THX1" s="368"/>
      <c r="THY1" s="368"/>
      <c r="THZ1" s="368"/>
      <c r="TIA1" s="368"/>
      <c r="TIB1" s="368"/>
      <c r="TIC1" s="368"/>
      <c r="TID1" s="368"/>
      <c r="TIE1" s="368"/>
      <c r="TIF1" s="368"/>
      <c r="TIG1" s="368"/>
      <c r="TIH1" s="368"/>
      <c r="TII1" s="368"/>
      <c r="TIJ1" s="368"/>
      <c r="TIK1" s="368"/>
      <c r="TIL1" s="368"/>
      <c r="TIM1" s="368"/>
      <c r="TIN1" s="368"/>
      <c r="TIO1" s="368"/>
      <c r="TIP1" s="368"/>
      <c r="TIQ1" s="368"/>
      <c r="TIR1" s="368"/>
      <c r="TIS1" s="368"/>
      <c r="TIT1" s="368"/>
      <c r="TIU1" s="368"/>
      <c r="TIV1" s="368"/>
      <c r="TIW1" s="368"/>
      <c r="TIX1" s="368"/>
      <c r="TIY1" s="368"/>
      <c r="TIZ1" s="368"/>
      <c r="TJA1" s="368"/>
      <c r="TJB1" s="368"/>
      <c r="TJC1" s="368"/>
      <c r="TJD1" s="368"/>
      <c r="TJE1" s="368"/>
      <c r="TJF1" s="368"/>
      <c r="TJG1" s="368"/>
      <c r="TJH1" s="368"/>
      <c r="TJI1" s="368"/>
      <c r="TJJ1" s="368"/>
      <c r="TJK1" s="368"/>
      <c r="TJL1" s="368"/>
      <c r="TJM1" s="368"/>
      <c r="TJN1" s="368"/>
      <c r="TJO1" s="368"/>
      <c r="TJP1" s="368"/>
      <c r="TJQ1" s="368"/>
      <c r="TJR1" s="368"/>
      <c r="TJS1" s="368"/>
      <c r="TJT1" s="368"/>
      <c r="TJU1" s="368"/>
      <c r="TJV1" s="368"/>
      <c r="TJW1" s="368"/>
      <c r="TJX1" s="368"/>
      <c r="TJY1" s="368"/>
      <c r="TJZ1" s="368"/>
      <c r="TKA1" s="368"/>
      <c r="TKB1" s="368"/>
      <c r="TKC1" s="368"/>
      <c r="TKD1" s="368"/>
      <c r="TKE1" s="368"/>
      <c r="TKF1" s="368"/>
      <c r="TKG1" s="368"/>
      <c r="TKH1" s="368"/>
      <c r="TKI1" s="368"/>
      <c r="TKJ1" s="368"/>
      <c r="TKK1" s="368"/>
      <c r="TKL1" s="368"/>
      <c r="TKM1" s="368"/>
      <c r="TKN1" s="368"/>
      <c r="TKO1" s="368"/>
      <c r="TKP1" s="368"/>
      <c r="TKQ1" s="368"/>
      <c r="TKR1" s="368"/>
      <c r="TKS1" s="368"/>
      <c r="TKT1" s="368"/>
      <c r="TKU1" s="368"/>
      <c r="TKV1" s="368"/>
      <c r="TKW1" s="368"/>
      <c r="TKX1" s="368"/>
      <c r="TKY1" s="368"/>
      <c r="TKZ1" s="368"/>
      <c r="TLA1" s="368"/>
      <c r="TLB1" s="368"/>
      <c r="TLC1" s="368"/>
      <c r="TLD1" s="368"/>
      <c r="TLE1" s="368"/>
      <c r="TLF1" s="368"/>
      <c r="TLG1" s="368"/>
      <c r="TLH1" s="368"/>
      <c r="TLI1" s="368"/>
      <c r="TLJ1" s="368"/>
      <c r="TLK1" s="368"/>
      <c r="TLL1" s="368"/>
      <c r="TLM1" s="368"/>
      <c r="TLN1" s="368"/>
      <c r="TLO1" s="368"/>
      <c r="TLP1" s="368"/>
      <c r="TLQ1" s="368"/>
      <c r="TLR1" s="368"/>
      <c r="TLS1" s="368"/>
      <c r="TLT1" s="368"/>
      <c r="TLU1" s="368"/>
      <c r="TLV1" s="368"/>
      <c r="TLW1" s="368"/>
      <c r="TLX1" s="368"/>
      <c r="TLY1" s="368"/>
      <c r="TLZ1" s="368"/>
      <c r="TMA1" s="368"/>
      <c r="TMB1" s="368"/>
      <c r="TMC1" s="368"/>
      <c r="TMD1" s="368"/>
      <c r="TME1" s="368"/>
      <c r="TMF1" s="368"/>
      <c r="TMG1" s="368"/>
      <c r="TMH1" s="368"/>
      <c r="TMI1" s="368"/>
      <c r="TMJ1" s="368"/>
      <c r="TMK1" s="368"/>
      <c r="TML1" s="368"/>
      <c r="TMM1" s="368"/>
      <c r="TMN1" s="368"/>
      <c r="TMO1" s="368"/>
      <c r="TMP1" s="368"/>
      <c r="TMQ1" s="368"/>
      <c r="TMR1" s="368"/>
      <c r="TMS1" s="368"/>
      <c r="TMT1" s="368"/>
      <c r="TMU1" s="368"/>
      <c r="TMV1" s="368"/>
      <c r="TMW1" s="368"/>
      <c r="TMX1" s="368"/>
      <c r="TMY1" s="368"/>
      <c r="TMZ1" s="368"/>
      <c r="TNA1" s="368"/>
      <c r="TNB1" s="368"/>
      <c r="TNC1" s="368"/>
      <c r="TND1" s="368"/>
      <c r="TNE1" s="368"/>
      <c r="TNF1" s="368"/>
      <c r="TNG1" s="368"/>
      <c r="TNH1" s="368"/>
      <c r="TNI1" s="368"/>
      <c r="TNJ1" s="368"/>
      <c r="TNK1" s="368"/>
      <c r="TNL1" s="368"/>
      <c r="TNM1" s="368"/>
      <c r="TNN1" s="368"/>
      <c r="TNO1" s="368"/>
      <c r="TNP1" s="368"/>
      <c r="TNQ1" s="368"/>
      <c r="TNR1" s="368"/>
      <c r="TNS1" s="368"/>
      <c r="TNT1" s="368"/>
      <c r="TNU1" s="368"/>
      <c r="TNV1" s="368"/>
      <c r="TNW1" s="368"/>
      <c r="TNX1" s="368"/>
      <c r="TNY1" s="368"/>
      <c r="TNZ1" s="368"/>
      <c r="TOA1" s="368"/>
      <c r="TOB1" s="368"/>
      <c r="TOC1" s="368"/>
      <c r="TOD1" s="368"/>
      <c r="TOE1" s="368"/>
      <c r="TOF1" s="368"/>
      <c r="TOG1" s="368"/>
      <c r="TOH1" s="368"/>
      <c r="TOI1" s="368"/>
      <c r="TOJ1" s="368"/>
      <c r="TOK1" s="368"/>
      <c r="TOL1" s="368"/>
      <c r="TOM1" s="368"/>
      <c r="TON1" s="368"/>
      <c r="TOO1" s="368"/>
      <c r="TOP1" s="368"/>
      <c r="TOQ1" s="368"/>
      <c r="TOR1" s="368"/>
      <c r="TOS1" s="368"/>
      <c r="TOT1" s="368"/>
      <c r="TOU1" s="368"/>
      <c r="TOV1" s="368"/>
      <c r="TOW1" s="368"/>
      <c r="TOX1" s="368"/>
      <c r="TOY1" s="368"/>
      <c r="TOZ1" s="368"/>
      <c r="TPA1" s="368"/>
      <c r="TPB1" s="368"/>
      <c r="TPC1" s="368"/>
      <c r="TPD1" s="368"/>
      <c r="TPE1" s="368"/>
      <c r="TPF1" s="368"/>
      <c r="TPG1" s="368"/>
      <c r="TPH1" s="368"/>
      <c r="TPI1" s="368"/>
      <c r="TPJ1" s="368"/>
      <c r="TPK1" s="368"/>
      <c r="TPL1" s="368"/>
      <c r="TPM1" s="368"/>
      <c r="TPN1" s="368"/>
      <c r="TPO1" s="368"/>
      <c r="TPP1" s="368"/>
      <c r="TPQ1" s="368"/>
      <c r="TPR1" s="368"/>
      <c r="TPS1" s="368"/>
      <c r="TPT1" s="368"/>
      <c r="TPU1" s="368"/>
      <c r="TPV1" s="368"/>
      <c r="TPW1" s="368"/>
      <c r="TPX1" s="368"/>
      <c r="TPY1" s="368"/>
      <c r="TPZ1" s="368"/>
      <c r="TQA1" s="368"/>
      <c r="TQB1" s="368"/>
      <c r="TQC1" s="368"/>
      <c r="TQD1" s="368"/>
      <c r="TQE1" s="368"/>
      <c r="TQF1" s="368"/>
      <c r="TQG1" s="368"/>
      <c r="TQH1" s="368"/>
      <c r="TQI1" s="368"/>
      <c r="TQJ1" s="368"/>
      <c r="TQK1" s="368"/>
      <c r="TQL1" s="368"/>
      <c r="TQM1" s="368"/>
      <c r="TQN1" s="368"/>
      <c r="TQO1" s="368"/>
      <c r="TQP1" s="368"/>
      <c r="TQQ1" s="368"/>
      <c r="TQR1" s="368"/>
      <c r="TQS1" s="368"/>
      <c r="TQT1" s="368"/>
      <c r="TQU1" s="368"/>
      <c r="TQV1" s="368"/>
      <c r="TQW1" s="368"/>
      <c r="TQX1" s="368"/>
      <c r="TQY1" s="368"/>
      <c r="TQZ1" s="368"/>
      <c r="TRA1" s="368"/>
      <c r="TRB1" s="368"/>
      <c r="TRC1" s="368"/>
      <c r="TRD1" s="368"/>
      <c r="TRE1" s="368"/>
      <c r="TRF1" s="368"/>
      <c r="TRG1" s="368"/>
      <c r="TRH1" s="368"/>
      <c r="TRI1" s="368"/>
      <c r="TRJ1" s="368"/>
      <c r="TRK1" s="368"/>
      <c r="TRL1" s="368"/>
      <c r="TRM1" s="368"/>
      <c r="TRN1" s="368"/>
      <c r="TRO1" s="368"/>
      <c r="TRP1" s="368"/>
      <c r="TRQ1" s="368"/>
      <c r="TRR1" s="368"/>
      <c r="TRS1" s="368"/>
      <c r="TRT1" s="368"/>
      <c r="TRU1" s="368"/>
      <c r="TRV1" s="368"/>
      <c r="TRW1" s="368"/>
      <c r="TRX1" s="368"/>
      <c r="TRY1" s="368"/>
      <c r="TRZ1" s="368"/>
      <c r="TSA1" s="368"/>
      <c r="TSB1" s="368"/>
      <c r="TSC1" s="368"/>
      <c r="TSD1" s="368"/>
      <c r="TSE1" s="368"/>
      <c r="TSF1" s="368"/>
      <c r="TSG1" s="368"/>
      <c r="TSH1" s="368"/>
      <c r="TSI1" s="368"/>
      <c r="TSJ1" s="368"/>
      <c r="TSK1" s="368"/>
      <c r="TSL1" s="368"/>
      <c r="TSM1" s="368"/>
      <c r="TSN1" s="368"/>
      <c r="TSO1" s="368"/>
      <c r="TSP1" s="368"/>
      <c r="TSQ1" s="368"/>
      <c r="TSR1" s="368"/>
      <c r="TSS1" s="368"/>
      <c r="TST1" s="368"/>
      <c r="TSU1" s="368"/>
      <c r="TSV1" s="368"/>
      <c r="TSW1" s="368"/>
      <c r="TSX1" s="368"/>
      <c r="TSY1" s="368"/>
      <c r="TSZ1" s="368"/>
      <c r="TTA1" s="368"/>
      <c r="TTB1" s="368"/>
      <c r="TTC1" s="368"/>
      <c r="TTD1" s="368"/>
      <c r="TTE1" s="368"/>
      <c r="TTF1" s="368"/>
      <c r="TTG1" s="368"/>
      <c r="TTH1" s="368"/>
      <c r="TTI1" s="368"/>
      <c r="TTJ1" s="368"/>
      <c r="TTK1" s="368"/>
      <c r="TTL1" s="368"/>
      <c r="TTM1" s="368"/>
      <c r="TTN1" s="368"/>
      <c r="TTO1" s="368"/>
      <c r="TTP1" s="368"/>
      <c r="TTQ1" s="368"/>
      <c r="TTR1" s="368"/>
      <c r="TTS1" s="368"/>
      <c r="TTT1" s="368"/>
      <c r="TTU1" s="368"/>
      <c r="TTV1" s="368"/>
      <c r="TTW1" s="368"/>
      <c r="TTX1" s="368"/>
      <c r="TTY1" s="368"/>
      <c r="TTZ1" s="368"/>
      <c r="TUA1" s="368"/>
      <c r="TUB1" s="368"/>
      <c r="TUC1" s="368"/>
      <c r="TUD1" s="368"/>
      <c r="TUE1" s="368"/>
      <c r="TUF1" s="368"/>
      <c r="TUG1" s="368"/>
      <c r="TUH1" s="368"/>
      <c r="TUI1" s="368"/>
      <c r="TUJ1" s="368"/>
      <c r="TUK1" s="368"/>
      <c r="TUL1" s="368"/>
      <c r="TUM1" s="368"/>
      <c r="TUN1" s="368"/>
      <c r="TUO1" s="368"/>
      <c r="TUP1" s="368"/>
      <c r="TUQ1" s="368"/>
      <c r="TUR1" s="368"/>
      <c r="TUS1" s="368"/>
      <c r="TUT1" s="368"/>
      <c r="TUU1" s="368"/>
      <c r="TUV1" s="368"/>
      <c r="TUW1" s="368"/>
      <c r="TUX1" s="368"/>
      <c r="TUY1" s="368"/>
      <c r="TUZ1" s="368"/>
      <c r="TVA1" s="368"/>
      <c r="TVB1" s="368"/>
      <c r="TVC1" s="368"/>
      <c r="TVD1" s="368"/>
      <c r="TVE1" s="368"/>
      <c r="TVF1" s="368"/>
      <c r="TVG1" s="368"/>
      <c r="TVH1" s="368"/>
      <c r="TVI1" s="368"/>
      <c r="TVJ1" s="368"/>
      <c r="TVK1" s="368"/>
      <c r="TVL1" s="368"/>
      <c r="TVM1" s="368"/>
      <c r="TVN1" s="368"/>
      <c r="TVO1" s="368"/>
      <c r="TVP1" s="368"/>
      <c r="TVQ1" s="368"/>
      <c r="TVR1" s="368"/>
      <c r="TVS1" s="368"/>
      <c r="TVT1" s="368"/>
      <c r="TVU1" s="368"/>
      <c r="TVV1" s="368"/>
      <c r="TVW1" s="368"/>
      <c r="TVX1" s="368"/>
      <c r="TVY1" s="368"/>
      <c r="TVZ1" s="368"/>
      <c r="TWA1" s="368"/>
      <c r="TWB1" s="368"/>
      <c r="TWC1" s="368"/>
      <c r="TWD1" s="368"/>
      <c r="TWE1" s="368"/>
      <c r="TWF1" s="368"/>
      <c r="TWG1" s="368"/>
      <c r="TWH1" s="368"/>
      <c r="TWI1" s="368"/>
      <c r="TWJ1" s="368"/>
      <c r="TWK1" s="368"/>
      <c r="TWL1" s="368"/>
      <c r="TWM1" s="368"/>
      <c r="TWN1" s="368"/>
      <c r="TWO1" s="368"/>
      <c r="TWP1" s="368"/>
      <c r="TWQ1" s="368"/>
      <c r="TWR1" s="368"/>
      <c r="TWS1" s="368"/>
      <c r="TWT1" s="368"/>
      <c r="TWU1" s="368"/>
      <c r="TWV1" s="368"/>
      <c r="TWW1" s="368"/>
      <c r="TWX1" s="368"/>
      <c r="TWY1" s="368"/>
      <c r="TWZ1" s="368"/>
      <c r="TXA1" s="368"/>
      <c r="TXB1" s="368"/>
      <c r="TXC1" s="368"/>
      <c r="TXD1" s="368"/>
      <c r="TXE1" s="368"/>
      <c r="TXF1" s="368"/>
      <c r="TXG1" s="368"/>
      <c r="TXH1" s="368"/>
      <c r="TXI1" s="368"/>
      <c r="TXJ1" s="368"/>
      <c r="TXK1" s="368"/>
      <c r="TXL1" s="368"/>
      <c r="TXM1" s="368"/>
      <c r="TXN1" s="368"/>
      <c r="TXO1" s="368"/>
      <c r="TXP1" s="368"/>
      <c r="TXQ1" s="368"/>
      <c r="TXR1" s="368"/>
      <c r="TXS1" s="368"/>
      <c r="TXT1" s="368"/>
      <c r="TXU1" s="368"/>
      <c r="TXV1" s="368"/>
      <c r="TXW1" s="368"/>
      <c r="TXX1" s="368"/>
      <c r="TXY1" s="368"/>
      <c r="TXZ1" s="368"/>
      <c r="TYA1" s="368"/>
      <c r="TYB1" s="368"/>
      <c r="TYC1" s="368"/>
      <c r="TYD1" s="368"/>
      <c r="TYE1" s="368"/>
      <c r="TYF1" s="368"/>
      <c r="TYG1" s="368"/>
      <c r="TYH1" s="368"/>
      <c r="TYI1" s="368"/>
      <c r="TYJ1" s="368"/>
      <c r="TYK1" s="368"/>
      <c r="TYL1" s="368"/>
      <c r="TYM1" s="368"/>
      <c r="TYN1" s="368"/>
      <c r="TYO1" s="368"/>
      <c r="TYP1" s="368"/>
      <c r="TYQ1" s="368"/>
      <c r="TYR1" s="368"/>
      <c r="TYS1" s="368"/>
      <c r="TYT1" s="368"/>
      <c r="TYU1" s="368"/>
      <c r="TYV1" s="368"/>
      <c r="TYW1" s="368"/>
      <c r="TYX1" s="368"/>
      <c r="TYY1" s="368"/>
      <c r="TYZ1" s="368"/>
      <c r="TZA1" s="368"/>
      <c r="TZB1" s="368"/>
      <c r="TZC1" s="368"/>
      <c r="TZD1" s="368"/>
      <c r="TZE1" s="368"/>
      <c r="TZF1" s="368"/>
      <c r="TZG1" s="368"/>
      <c r="TZH1" s="368"/>
      <c r="TZI1" s="368"/>
      <c r="TZJ1" s="368"/>
      <c r="TZK1" s="368"/>
      <c r="TZL1" s="368"/>
      <c r="TZM1" s="368"/>
      <c r="TZN1" s="368"/>
      <c r="TZO1" s="368"/>
      <c r="TZP1" s="368"/>
      <c r="TZQ1" s="368"/>
      <c r="TZR1" s="368"/>
      <c r="TZS1" s="368"/>
      <c r="TZT1" s="368"/>
      <c r="TZU1" s="368"/>
      <c r="TZV1" s="368"/>
      <c r="TZW1" s="368"/>
      <c r="TZX1" s="368"/>
      <c r="TZY1" s="368"/>
      <c r="TZZ1" s="368"/>
      <c r="UAA1" s="368"/>
      <c r="UAB1" s="368"/>
      <c r="UAC1" s="368"/>
      <c r="UAD1" s="368"/>
      <c r="UAE1" s="368"/>
      <c r="UAF1" s="368"/>
      <c r="UAG1" s="368"/>
      <c r="UAH1" s="368"/>
      <c r="UAI1" s="368"/>
      <c r="UAJ1" s="368"/>
      <c r="UAK1" s="368"/>
      <c r="UAL1" s="368"/>
      <c r="UAM1" s="368"/>
      <c r="UAN1" s="368"/>
      <c r="UAO1" s="368"/>
      <c r="UAP1" s="368"/>
      <c r="UAQ1" s="368"/>
      <c r="UAR1" s="368"/>
      <c r="UAS1" s="368"/>
      <c r="UAT1" s="368"/>
      <c r="UAU1" s="368"/>
      <c r="UAV1" s="368"/>
      <c r="UAW1" s="368"/>
      <c r="UAX1" s="368"/>
      <c r="UAY1" s="368"/>
      <c r="UAZ1" s="368"/>
      <c r="UBA1" s="368"/>
      <c r="UBB1" s="368"/>
      <c r="UBC1" s="368"/>
      <c r="UBD1" s="368"/>
      <c r="UBE1" s="368"/>
      <c r="UBF1" s="368"/>
      <c r="UBG1" s="368"/>
      <c r="UBH1" s="368"/>
      <c r="UBI1" s="368"/>
      <c r="UBJ1" s="368"/>
      <c r="UBK1" s="368"/>
      <c r="UBL1" s="368"/>
      <c r="UBM1" s="368"/>
      <c r="UBN1" s="368"/>
      <c r="UBO1" s="368"/>
      <c r="UBP1" s="368"/>
      <c r="UBQ1" s="368"/>
      <c r="UBR1" s="368"/>
      <c r="UBS1" s="368"/>
      <c r="UBT1" s="368"/>
      <c r="UBU1" s="368"/>
      <c r="UBV1" s="368"/>
      <c r="UBW1" s="368"/>
      <c r="UBX1" s="368"/>
      <c r="UBY1" s="368"/>
      <c r="UBZ1" s="368"/>
      <c r="UCA1" s="368"/>
      <c r="UCB1" s="368"/>
      <c r="UCC1" s="368"/>
      <c r="UCD1" s="368"/>
      <c r="UCE1" s="368"/>
      <c r="UCF1" s="368"/>
      <c r="UCG1" s="368"/>
      <c r="UCH1" s="368"/>
      <c r="UCI1" s="368"/>
      <c r="UCJ1" s="368"/>
      <c r="UCK1" s="368"/>
      <c r="UCL1" s="368"/>
      <c r="UCM1" s="368"/>
      <c r="UCN1" s="368"/>
      <c r="UCO1" s="368"/>
      <c r="UCP1" s="368"/>
      <c r="UCQ1" s="368"/>
      <c r="UCR1" s="368"/>
      <c r="UCS1" s="368"/>
      <c r="UCT1" s="368"/>
      <c r="UCU1" s="368"/>
      <c r="UCV1" s="368"/>
      <c r="UCW1" s="368"/>
      <c r="UCX1" s="368"/>
      <c r="UCY1" s="368"/>
      <c r="UCZ1" s="368"/>
      <c r="UDA1" s="368"/>
      <c r="UDB1" s="368"/>
      <c r="UDC1" s="368"/>
      <c r="UDD1" s="368"/>
      <c r="UDE1" s="368"/>
      <c r="UDF1" s="368"/>
      <c r="UDG1" s="368"/>
      <c r="UDH1" s="368"/>
      <c r="UDI1" s="368"/>
      <c r="UDJ1" s="368"/>
      <c r="UDK1" s="368"/>
      <c r="UDL1" s="368"/>
      <c r="UDM1" s="368"/>
      <c r="UDN1" s="368"/>
      <c r="UDO1" s="368"/>
      <c r="UDP1" s="368"/>
      <c r="UDQ1" s="368"/>
      <c r="UDR1" s="368"/>
      <c r="UDS1" s="368"/>
      <c r="UDT1" s="368"/>
      <c r="UDU1" s="368"/>
      <c r="UDV1" s="368"/>
      <c r="UDW1" s="368"/>
      <c r="UDX1" s="368"/>
      <c r="UDY1" s="368"/>
      <c r="UDZ1" s="368"/>
      <c r="UEA1" s="368"/>
      <c r="UEB1" s="368"/>
      <c r="UEC1" s="368"/>
      <c r="UED1" s="368"/>
      <c r="UEE1" s="368"/>
      <c r="UEF1" s="368"/>
      <c r="UEG1" s="368"/>
      <c r="UEH1" s="368"/>
      <c r="UEI1" s="368"/>
      <c r="UEJ1" s="368"/>
      <c r="UEK1" s="368"/>
      <c r="UEL1" s="368"/>
      <c r="UEM1" s="368"/>
      <c r="UEN1" s="368"/>
      <c r="UEO1" s="368"/>
      <c r="UEP1" s="368"/>
      <c r="UEQ1" s="368"/>
      <c r="UER1" s="368"/>
      <c r="UES1" s="368"/>
      <c r="UET1" s="368"/>
      <c r="UEU1" s="368"/>
      <c r="UEV1" s="368"/>
      <c r="UEW1" s="368"/>
      <c r="UEX1" s="368"/>
      <c r="UEY1" s="368"/>
      <c r="UEZ1" s="368"/>
      <c r="UFA1" s="368"/>
      <c r="UFB1" s="368"/>
      <c r="UFC1" s="368"/>
      <c r="UFD1" s="368"/>
      <c r="UFE1" s="368"/>
      <c r="UFF1" s="368"/>
      <c r="UFG1" s="368"/>
      <c r="UFH1" s="368"/>
      <c r="UFI1" s="368"/>
      <c r="UFJ1" s="368"/>
      <c r="UFK1" s="368"/>
      <c r="UFL1" s="368"/>
      <c r="UFM1" s="368"/>
      <c r="UFN1" s="368"/>
      <c r="UFO1" s="368"/>
      <c r="UFP1" s="368"/>
      <c r="UFQ1" s="368"/>
      <c r="UFR1" s="368"/>
      <c r="UFS1" s="368"/>
      <c r="UFT1" s="368"/>
      <c r="UFU1" s="368"/>
      <c r="UFV1" s="368"/>
      <c r="UFW1" s="368"/>
      <c r="UFX1" s="368"/>
      <c r="UFY1" s="368"/>
      <c r="UFZ1" s="368"/>
      <c r="UGA1" s="368"/>
      <c r="UGB1" s="368"/>
      <c r="UGC1" s="368"/>
      <c r="UGD1" s="368"/>
      <c r="UGE1" s="368"/>
      <c r="UGF1" s="368"/>
      <c r="UGG1" s="368"/>
      <c r="UGH1" s="368"/>
      <c r="UGI1" s="368"/>
      <c r="UGJ1" s="368"/>
      <c r="UGK1" s="368"/>
      <c r="UGL1" s="368"/>
      <c r="UGM1" s="368"/>
      <c r="UGN1" s="368"/>
      <c r="UGO1" s="368"/>
      <c r="UGP1" s="368"/>
      <c r="UGQ1" s="368"/>
      <c r="UGR1" s="368"/>
      <c r="UGS1" s="368"/>
      <c r="UGT1" s="368"/>
      <c r="UGU1" s="368"/>
      <c r="UGV1" s="368"/>
      <c r="UGW1" s="368"/>
      <c r="UGX1" s="368"/>
      <c r="UGY1" s="368"/>
      <c r="UGZ1" s="368"/>
      <c r="UHA1" s="368"/>
      <c r="UHB1" s="368"/>
      <c r="UHC1" s="368"/>
      <c r="UHD1" s="368"/>
      <c r="UHE1" s="368"/>
      <c r="UHF1" s="368"/>
      <c r="UHG1" s="368"/>
      <c r="UHH1" s="368"/>
      <c r="UHI1" s="368"/>
      <c r="UHJ1" s="368"/>
      <c r="UHK1" s="368"/>
      <c r="UHL1" s="368"/>
      <c r="UHM1" s="368"/>
      <c r="UHN1" s="368"/>
      <c r="UHO1" s="368"/>
      <c r="UHP1" s="368"/>
      <c r="UHQ1" s="368"/>
      <c r="UHR1" s="368"/>
      <c r="UHS1" s="368"/>
      <c r="UHT1" s="368"/>
      <c r="UHU1" s="368"/>
      <c r="UHV1" s="368"/>
      <c r="UHW1" s="368"/>
      <c r="UHX1" s="368"/>
      <c r="UHY1" s="368"/>
      <c r="UHZ1" s="368"/>
      <c r="UIA1" s="368"/>
      <c r="UIB1" s="368"/>
      <c r="UIC1" s="368"/>
      <c r="UID1" s="368"/>
      <c r="UIE1" s="368"/>
      <c r="UIF1" s="368"/>
      <c r="UIG1" s="368"/>
      <c r="UIH1" s="368"/>
      <c r="UII1" s="368"/>
      <c r="UIJ1" s="368"/>
      <c r="UIK1" s="368"/>
      <c r="UIL1" s="368"/>
      <c r="UIM1" s="368"/>
      <c r="UIN1" s="368"/>
      <c r="UIO1" s="368"/>
      <c r="UIP1" s="368"/>
      <c r="UIQ1" s="368"/>
      <c r="UIR1" s="368"/>
      <c r="UIS1" s="368"/>
      <c r="UIT1" s="368"/>
      <c r="UIU1" s="368"/>
      <c r="UIV1" s="368"/>
      <c r="UIW1" s="368"/>
      <c r="UIX1" s="368"/>
      <c r="UIY1" s="368"/>
      <c r="UIZ1" s="368"/>
      <c r="UJA1" s="368"/>
      <c r="UJB1" s="368"/>
      <c r="UJC1" s="368"/>
      <c r="UJD1" s="368"/>
      <c r="UJE1" s="368"/>
      <c r="UJF1" s="368"/>
      <c r="UJG1" s="368"/>
      <c r="UJH1" s="368"/>
      <c r="UJI1" s="368"/>
      <c r="UJJ1" s="368"/>
      <c r="UJK1" s="368"/>
      <c r="UJL1" s="368"/>
      <c r="UJM1" s="368"/>
      <c r="UJN1" s="368"/>
      <c r="UJO1" s="368"/>
      <c r="UJP1" s="368"/>
      <c r="UJQ1" s="368"/>
      <c r="UJR1" s="368"/>
      <c r="UJS1" s="368"/>
      <c r="UJT1" s="368"/>
      <c r="UJU1" s="368"/>
      <c r="UJV1" s="368"/>
      <c r="UJW1" s="368"/>
      <c r="UJX1" s="368"/>
      <c r="UJY1" s="368"/>
      <c r="UJZ1" s="368"/>
      <c r="UKA1" s="368"/>
      <c r="UKB1" s="368"/>
      <c r="UKC1" s="368"/>
      <c r="UKD1" s="368"/>
      <c r="UKE1" s="368"/>
      <c r="UKF1" s="368"/>
      <c r="UKG1" s="368"/>
      <c r="UKH1" s="368"/>
      <c r="UKI1" s="368"/>
      <c r="UKJ1" s="368"/>
      <c r="UKK1" s="368"/>
      <c r="UKL1" s="368"/>
      <c r="UKM1" s="368"/>
      <c r="UKN1" s="368"/>
      <c r="UKO1" s="368"/>
      <c r="UKP1" s="368"/>
      <c r="UKQ1" s="368"/>
      <c r="UKR1" s="368"/>
      <c r="UKS1" s="368"/>
      <c r="UKT1" s="368"/>
      <c r="UKU1" s="368"/>
      <c r="UKV1" s="368"/>
      <c r="UKW1" s="368"/>
      <c r="UKX1" s="368"/>
      <c r="UKY1" s="368"/>
      <c r="UKZ1" s="368"/>
      <c r="ULA1" s="368"/>
      <c r="ULB1" s="368"/>
      <c r="ULC1" s="368"/>
      <c r="ULD1" s="368"/>
      <c r="ULE1" s="368"/>
      <c r="ULF1" s="368"/>
      <c r="ULG1" s="368"/>
      <c r="ULH1" s="368"/>
      <c r="ULI1" s="368"/>
      <c r="ULJ1" s="368"/>
      <c r="ULK1" s="368"/>
      <c r="ULL1" s="368"/>
      <c r="ULM1" s="368"/>
      <c r="ULN1" s="368"/>
      <c r="ULO1" s="368"/>
      <c r="ULP1" s="368"/>
      <c r="ULQ1" s="368"/>
      <c r="ULR1" s="368"/>
      <c r="ULS1" s="368"/>
      <c r="ULT1" s="368"/>
      <c r="ULU1" s="368"/>
      <c r="ULV1" s="368"/>
      <c r="ULW1" s="368"/>
      <c r="ULX1" s="368"/>
      <c r="ULY1" s="368"/>
      <c r="ULZ1" s="368"/>
      <c r="UMA1" s="368"/>
      <c r="UMB1" s="368"/>
      <c r="UMC1" s="368"/>
      <c r="UMD1" s="368"/>
      <c r="UME1" s="368"/>
      <c r="UMF1" s="368"/>
      <c r="UMG1" s="368"/>
      <c r="UMH1" s="368"/>
      <c r="UMI1" s="368"/>
      <c r="UMJ1" s="368"/>
      <c r="UMK1" s="368"/>
      <c r="UML1" s="368"/>
      <c r="UMM1" s="368"/>
      <c r="UMN1" s="368"/>
      <c r="UMO1" s="368"/>
      <c r="UMP1" s="368"/>
      <c r="UMQ1" s="368"/>
      <c r="UMR1" s="368"/>
      <c r="UMS1" s="368"/>
      <c r="UMT1" s="368"/>
      <c r="UMU1" s="368"/>
      <c r="UMV1" s="368"/>
      <c r="UMW1" s="368"/>
      <c r="UMX1" s="368"/>
      <c r="UMY1" s="368"/>
      <c r="UMZ1" s="368"/>
      <c r="UNA1" s="368"/>
      <c r="UNB1" s="368"/>
      <c r="UNC1" s="368"/>
      <c r="UND1" s="368"/>
      <c r="UNE1" s="368"/>
      <c r="UNF1" s="368"/>
      <c r="UNG1" s="368"/>
      <c r="UNH1" s="368"/>
      <c r="UNI1" s="368"/>
      <c r="UNJ1" s="368"/>
      <c r="UNK1" s="368"/>
      <c r="UNL1" s="368"/>
      <c r="UNM1" s="368"/>
      <c r="UNN1" s="368"/>
      <c r="UNO1" s="368"/>
      <c r="UNP1" s="368"/>
      <c r="UNQ1" s="368"/>
      <c r="UNR1" s="368"/>
      <c r="UNS1" s="368"/>
      <c r="UNT1" s="368"/>
      <c r="UNU1" s="368"/>
      <c r="UNV1" s="368"/>
      <c r="UNW1" s="368"/>
      <c r="UNX1" s="368"/>
      <c r="UNY1" s="368"/>
      <c r="UNZ1" s="368"/>
      <c r="UOA1" s="368"/>
      <c r="UOB1" s="368"/>
      <c r="UOC1" s="368"/>
      <c r="UOD1" s="368"/>
      <c r="UOE1" s="368"/>
      <c r="UOF1" s="368"/>
      <c r="UOG1" s="368"/>
      <c r="UOH1" s="368"/>
      <c r="UOI1" s="368"/>
      <c r="UOJ1" s="368"/>
      <c r="UOK1" s="368"/>
      <c r="UOL1" s="368"/>
      <c r="UOM1" s="368"/>
      <c r="UON1" s="368"/>
      <c r="UOO1" s="368"/>
      <c r="UOP1" s="368"/>
      <c r="UOQ1" s="368"/>
      <c r="UOR1" s="368"/>
      <c r="UOS1" s="368"/>
      <c r="UOT1" s="368"/>
      <c r="UOU1" s="368"/>
      <c r="UOV1" s="368"/>
      <c r="UOW1" s="368"/>
      <c r="UOX1" s="368"/>
      <c r="UOY1" s="368"/>
      <c r="UOZ1" s="368"/>
      <c r="UPA1" s="368"/>
      <c r="UPB1" s="368"/>
      <c r="UPC1" s="368"/>
      <c r="UPD1" s="368"/>
      <c r="UPE1" s="368"/>
      <c r="UPF1" s="368"/>
      <c r="UPG1" s="368"/>
      <c r="UPH1" s="368"/>
      <c r="UPI1" s="368"/>
      <c r="UPJ1" s="368"/>
      <c r="UPK1" s="368"/>
      <c r="UPL1" s="368"/>
      <c r="UPM1" s="368"/>
      <c r="UPN1" s="368"/>
      <c r="UPO1" s="368"/>
      <c r="UPP1" s="368"/>
      <c r="UPQ1" s="368"/>
      <c r="UPR1" s="368"/>
      <c r="UPS1" s="368"/>
      <c r="UPT1" s="368"/>
      <c r="UPU1" s="368"/>
      <c r="UPV1" s="368"/>
      <c r="UPW1" s="368"/>
      <c r="UPX1" s="368"/>
      <c r="UPY1" s="368"/>
      <c r="UPZ1" s="368"/>
      <c r="UQA1" s="368"/>
      <c r="UQB1" s="368"/>
      <c r="UQC1" s="368"/>
      <c r="UQD1" s="368"/>
      <c r="UQE1" s="368"/>
      <c r="UQF1" s="368"/>
      <c r="UQG1" s="368"/>
      <c r="UQH1" s="368"/>
      <c r="UQI1" s="368"/>
      <c r="UQJ1" s="368"/>
      <c r="UQK1" s="368"/>
      <c r="UQL1" s="368"/>
      <c r="UQM1" s="368"/>
      <c r="UQN1" s="368"/>
      <c r="UQO1" s="368"/>
      <c r="UQP1" s="368"/>
      <c r="UQQ1" s="368"/>
      <c r="UQR1" s="368"/>
      <c r="UQS1" s="368"/>
      <c r="UQT1" s="368"/>
      <c r="UQU1" s="368"/>
      <c r="UQV1" s="368"/>
      <c r="UQW1" s="368"/>
      <c r="UQX1" s="368"/>
      <c r="UQY1" s="368"/>
      <c r="UQZ1" s="368"/>
      <c r="URA1" s="368"/>
      <c r="URB1" s="368"/>
      <c r="URC1" s="368"/>
      <c r="URD1" s="368"/>
      <c r="URE1" s="368"/>
      <c r="URF1" s="368"/>
      <c r="URG1" s="368"/>
      <c r="URH1" s="368"/>
      <c r="URI1" s="368"/>
      <c r="URJ1" s="368"/>
      <c r="URK1" s="368"/>
      <c r="URL1" s="368"/>
      <c r="URM1" s="368"/>
      <c r="URN1" s="368"/>
      <c r="URO1" s="368"/>
      <c r="URP1" s="368"/>
      <c r="URQ1" s="368"/>
      <c r="URR1" s="368"/>
      <c r="URS1" s="368"/>
      <c r="URT1" s="368"/>
      <c r="URU1" s="368"/>
      <c r="URV1" s="368"/>
      <c r="URW1" s="368"/>
      <c r="URX1" s="368"/>
      <c r="URY1" s="368"/>
      <c r="URZ1" s="368"/>
      <c r="USA1" s="368"/>
      <c r="USB1" s="368"/>
      <c r="USC1" s="368"/>
      <c r="USD1" s="368"/>
      <c r="USE1" s="368"/>
      <c r="USF1" s="368"/>
      <c r="USG1" s="368"/>
      <c r="USH1" s="368"/>
      <c r="USI1" s="368"/>
      <c r="USJ1" s="368"/>
      <c r="USK1" s="368"/>
      <c r="USL1" s="368"/>
      <c r="USM1" s="368"/>
      <c r="USN1" s="368"/>
      <c r="USO1" s="368"/>
      <c r="USP1" s="368"/>
      <c r="USQ1" s="368"/>
      <c r="USR1" s="368"/>
      <c r="USS1" s="368"/>
      <c r="UST1" s="368"/>
      <c r="USU1" s="368"/>
      <c r="USV1" s="368"/>
      <c r="USW1" s="368"/>
      <c r="USX1" s="368"/>
      <c r="USY1" s="368"/>
      <c r="USZ1" s="368"/>
      <c r="UTA1" s="368"/>
      <c r="UTB1" s="368"/>
      <c r="UTC1" s="368"/>
      <c r="UTD1" s="368"/>
      <c r="UTE1" s="368"/>
      <c r="UTF1" s="368"/>
      <c r="UTG1" s="368"/>
      <c r="UTH1" s="368"/>
      <c r="UTI1" s="368"/>
      <c r="UTJ1" s="368"/>
      <c r="UTK1" s="368"/>
      <c r="UTL1" s="368"/>
      <c r="UTM1" s="368"/>
      <c r="UTN1" s="368"/>
      <c r="UTO1" s="368"/>
      <c r="UTP1" s="368"/>
      <c r="UTQ1" s="368"/>
      <c r="UTR1" s="368"/>
      <c r="UTS1" s="368"/>
      <c r="UTT1" s="368"/>
      <c r="UTU1" s="368"/>
      <c r="UTV1" s="368"/>
      <c r="UTW1" s="368"/>
      <c r="UTX1" s="368"/>
      <c r="UTY1" s="368"/>
      <c r="UTZ1" s="368"/>
      <c r="UUA1" s="368"/>
      <c r="UUB1" s="368"/>
      <c r="UUC1" s="368"/>
      <c r="UUD1" s="368"/>
      <c r="UUE1" s="368"/>
      <c r="UUF1" s="368"/>
      <c r="UUG1" s="368"/>
      <c r="UUH1" s="368"/>
      <c r="UUI1" s="368"/>
      <c r="UUJ1" s="368"/>
      <c r="UUK1" s="368"/>
      <c r="UUL1" s="368"/>
      <c r="UUM1" s="368"/>
      <c r="UUN1" s="368"/>
      <c r="UUO1" s="368"/>
      <c r="UUP1" s="368"/>
      <c r="UUQ1" s="368"/>
      <c r="UUR1" s="368"/>
      <c r="UUS1" s="368"/>
      <c r="UUT1" s="368"/>
      <c r="UUU1" s="368"/>
      <c r="UUV1" s="368"/>
      <c r="UUW1" s="368"/>
      <c r="UUX1" s="368"/>
      <c r="UUY1" s="368"/>
      <c r="UUZ1" s="368"/>
      <c r="UVA1" s="368"/>
      <c r="UVB1" s="368"/>
      <c r="UVC1" s="368"/>
      <c r="UVD1" s="368"/>
      <c r="UVE1" s="368"/>
      <c r="UVF1" s="368"/>
      <c r="UVG1" s="368"/>
      <c r="UVH1" s="368"/>
      <c r="UVI1" s="368"/>
      <c r="UVJ1" s="368"/>
      <c r="UVK1" s="368"/>
      <c r="UVL1" s="368"/>
      <c r="UVM1" s="368"/>
      <c r="UVN1" s="368"/>
      <c r="UVO1" s="368"/>
      <c r="UVP1" s="368"/>
      <c r="UVQ1" s="368"/>
      <c r="UVR1" s="368"/>
      <c r="UVS1" s="368"/>
      <c r="UVT1" s="368"/>
      <c r="UVU1" s="368"/>
      <c r="UVV1" s="368"/>
      <c r="UVW1" s="368"/>
      <c r="UVX1" s="368"/>
      <c r="UVY1" s="368"/>
      <c r="UVZ1" s="368"/>
      <c r="UWA1" s="368"/>
      <c r="UWB1" s="368"/>
      <c r="UWC1" s="368"/>
      <c r="UWD1" s="368"/>
      <c r="UWE1" s="368"/>
      <c r="UWF1" s="368"/>
      <c r="UWG1" s="368"/>
      <c r="UWH1" s="368"/>
      <c r="UWI1" s="368"/>
      <c r="UWJ1" s="368"/>
      <c r="UWK1" s="368"/>
      <c r="UWL1" s="368"/>
      <c r="UWM1" s="368"/>
      <c r="UWN1" s="368"/>
      <c r="UWO1" s="368"/>
      <c r="UWP1" s="368"/>
      <c r="UWQ1" s="368"/>
      <c r="UWR1" s="368"/>
      <c r="UWS1" s="368"/>
      <c r="UWT1" s="368"/>
      <c r="UWU1" s="368"/>
      <c r="UWV1" s="368"/>
      <c r="UWW1" s="368"/>
      <c r="UWX1" s="368"/>
      <c r="UWY1" s="368"/>
      <c r="UWZ1" s="368"/>
      <c r="UXA1" s="368"/>
      <c r="UXB1" s="368"/>
      <c r="UXC1" s="368"/>
      <c r="UXD1" s="368"/>
      <c r="UXE1" s="368"/>
      <c r="UXF1" s="368"/>
      <c r="UXG1" s="368"/>
      <c r="UXH1" s="368"/>
      <c r="UXI1" s="368"/>
      <c r="UXJ1" s="368"/>
      <c r="UXK1" s="368"/>
      <c r="UXL1" s="368"/>
      <c r="UXM1" s="368"/>
      <c r="UXN1" s="368"/>
      <c r="UXO1" s="368"/>
      <c r="UXP1" s="368"/>
      <c r="UXQ1" s="368"/>
      <c r="UXR1" s="368"/>
      <c r="UXS1" s="368"/>
      <c r="UXT1" s="368"/>
      <c r="UXU1" s="368"/>
      <c r="UXV1" s="368"/>
      <c r="UXW1" s="368"/>
      <c r="UXX1" s="368"/>
      <c r="UXY1" s="368"/>
      <c r="UXZ1" s="368"/>
      <c r="UYA1" s="368"/>
      <c r="UYB1" s="368"/>
      <c r="UYC1" s="368"/>
      <c r="UYD1" s="368"/>
      <c r="UYE1" s="368"/>
      <c r="UYF1" s="368"/>
      <c r="UYG1" s="368"/>
      <c r="UYH1" s="368"/>
      <c r="UYI1" s="368"/>
      <c r="UYJ1" s="368"/>
      <c r="UYK1" s="368"/>
      <c r="UYL1" s="368"/>
      <c r="UYM1" s="368"/>
      <c r="UYN1" s="368"/>
      <c r="UYO1" s="368"/>
      <c r="UYP1" s="368"/>
      <c r="UYQ1" s="368"/>
      <c r="UYR1" s="368"/>
      <c r="UYS1" s="368"/>
      <c r="UYT1" s="368"/>
      <c r="UYU1" s="368"/>
      <c r="UYV1" s="368"/>
      <c r="UYW1" s="368"/>
      <c r="UYX1" s="368"/>
      <c r="UYY1" s="368"/>
      <c r="UYZ1" s="368"/>
      <c r="UZA1" s="368"/>
      <c r="UZB1" s="368"/>
      <c r="UZC1" s="368"/>
      <c r="UZD1" s="368"/>
      <c r="UZE1" s="368"/>
      <c r="UZF1" s="368"/>
      <c r="UZG1" s="368"/>
      <c r="UZH1" s="368"/>
      <c r="UZI1" s="368"/>
      <c r="UZJ1" s="368"/>
      <c r="UZK1" s="368"/>
      <c r="UZL1" s="368"/>
      <c r="UZM1" s="368"/>
      <c r="UZN1" s="368"/>
      <c r="UZO1" s="368"/>
      <c r="UZP1" s="368"/>
      <c r="UZQ1" s="368"/>
      <c r="UZR1" s="368"/>
      <c r="UZS1" s="368"/>
      <c r="UZT1" s="368"/>
      <c r="UZU1" s="368"/>
      <c r="UZV1" s="368"/>
      <c r="UZW1" s="368"/>
      <c r="UZX1" s="368"/>
      <c r="UZY1" s="368"/>
      <c r="UZZ1" s="368"/>
      <c r="VAA1" s="368"/>
      <c r="VAB1" s="368"/>
      <c r="VAC1" s="368"/>
      <c r="VAD1" s="368"/>
      <c r="VAE1" s="368"/>
      <c r="VAF1" s="368"/>
      <c r="VAG1" s="368"/>
      <c r="VAH1" s="368"/>
      <c r="VAI1" s="368"/>
      <c r="VAJ1" s="368"/>
      <c r="VAK1" s="368"/>
      <c r="VAL1" s="368"/>
      <c r="VAM1" s="368"/>
      <c r="VAN1" s="368"/>
      <c r="VAO1" s="368"/>
      <c r="VAP1" s="368"/>
      <c r="VAQ1" s="368"/>
      <c r="VAR1" s="368"/>
      <c r="VAS1" s="368"/>
      <c r="VAT1" s="368"/>
      <c r="VAU1" s="368"/>
      <c r="VAV1" s="368"/>
      <c r="VAW1" s="368"/>
      <c r="VAX1" s="368"/>
      <c r="VAY1" s="368"/>
      <c r="VAZ1" s="368"/>
      <c r="VBA1" s="368"/>
      <c r="VBB1" s="368"/>
      <c r="VBC1" s="368"/>
      <c r="VBD1" s="368"/>
      <c r="VBE1" s="368"/>
      <c r="VBF1" s="368"/>
      <c r="VBG1" s="368"/>
      <c r="VBH1" s="368"/>
      <c r="VBI1" s="368"/>
      <c r="VBJ1" s="368"/>
      <c r="VBK1" s="368"/>
      <c r="VBL1" s="368"/>
      <c r="VBM1" s="368"/>
      <c r="VBN1" s="368"/>
      <c r="VBO1" s="368"/>
      <c r="VBP1" s="368"/>
      <c r="VBQ1" s="368"/>
      <c r="VBR1" s="368"/>
      <c r="VBS1" s="368"/>
      <c r="VBT1" s="368"/>
      <c r="VBU1" s="368"/>
      <c r="VBV1" s="368"/>
      <c r="VBW1" s="368"/>
      <c r="VBX1" s="368"/>
      <c r="VBY1" s="368"/>
      <c r="VBZ1" s="368"/>
      <c r="VCA1" s="368"/>
      <c r="VCB1" s="368"/>
      <c r="VCC1" s="368"/>
      <c r="VCD1" s="368"/>
      <c r="VCE1" s="368"/>
      <c r="VCF1" s="368"/>
      <c r="VCG1" s="368"/>
      <c r="VCH1" s="368"/>
      <c r="VCI1" s="368"/>
      <c r="VCJ1" s="368"/>
      <c r="VCK1" s="368"/>
      <c r="VCL1" s="368"/>
      <c r="VCM1" s="368"/>
      <c r="VCN1" s="368"/>
      <c r="VCO1" s="368"/>
      <c r="VCP1" s="368"/>
      <c r="VCQ1" s="368"/>
      <c r="VCR1" s="368"/>
      <c r="VCS1" s="368"/>
      <c r="VCT1" s="368"/>
      <c r="VCU1" s="368"/>
      <c r="VCV1" s="368"/>
      <c r="VCW1" s="368"/>
      <c r="VCX1" s="368"/>
      <c r="VCY1" s="368"/>
      <c r="VCZ1" s="368"/>
      <c r="VDA1" s="368"/>
      <c r="VDB1" s="368"/>
      <c r="VDC1" s="368"/>
      <c r="VDD1" s="368"/>
      <c r="VDE1" s="368"/>
      <c r="VDF1" s="368"/>
      <c r="VDG1" s="368"/>
      <c r="VDH1" s="368"/>
      <c r="VDI1" s="368"/>
      <c r="VDJ1" s="368"/>
      <c r="VDK1" s="368"/>
      <c r="VDL1" s="368"/>
      <c r="VDM1" s="368"/>
      <c r="VDN1" s="368"/>
      <c r="VDO1" s="368"/>
      <c r="VDP1" s="368"/>
      <c r="VDQ1" s="368"/>
      <c r="VDR1" s="368"/>
      <c r="VDS1" s="368"/>
      <c r="VDT1" s="368"/>
      <c r="VDU1" s="368"/>
      <c r="VDV1" s="368"/>
      <c r="VDW1" s="368"/>
      <c r="VDX1" s="368"/>
      <c r="VDY1" s="368"/>
      <c r="VDZ1" s="368"/>
      <c r="VEA1" s="368"/>
      <c r="VEB1" s="368"/>
      <c r="VEC1" s="368"/>
      <c r="VED1" s="368"/>
      <c r="VEE1" s="368"/>
      <c r="VEF1" s="368"/>
      <c r="VEG1" s="368"/>
      <c r="VEH1" s="368"/>
      <c r="VEI1" s="368"/>
      <c r="VEJ1" s="368"/>
      <c r="VEK1" s="368"/>
      <c r="VEL1" s="368"/>
      <c r="VEM1" s="368"/>
      <c r="VEN1" s="368"/>
      <c r="VEO1" s="368"/>
      <c r="VEP1" s="368"/>
      <c r="VEQ1" s="368"/>
      <c r="VER1" s="368"/>
      <c r="VES1" s="368"/>
      <c r="VET1" s="368"/>
      <c r="VEU1" s="368"/>
      <c r="VEV1" s="368"/>
      <c r="VEW1" s="368"/>
      <c r="VEX1" s="368"/>
      <c r="VEY1" s="368"/>
      <c r="VEZ1" s="368"/>
      <c r="VFA1" s="368"/>
      <c r="VFB1" s="368"/>
      <c r="VFC1" s="368"/>
      <c r="VFD1" s="368"/>
      <c r="VFE1" s="368"/>
      <c r="VFF1" s="368"/>
      <c r="VFG1" s="368"/>
      <c r="VFH1" s="368"/>
      <c r="VFI1" s="368"/>
      <c r="VFJ1" s="368"/>
      <c r="VFK1" s="368"/>
      <c r="VFL1" s="368"/>
      <c r="VFM1" s="368"/>
      <c r="VFN1" s="368"/>
      <c r="VFO1" s="368"/>
      <c r="VFP1" s="368"/>
      <c r="VFQ1" s="368"/>
      <c r="VFR1" s="368"/>
      <c r="VFS1" s="368"/>
      <c r="VFT1" s="368"/>
      <c r="VFU1" s="368"/>
      <c r="VFV1" s="368"/>
      <c r="VFW1" s="368"/>
      <c r="VFX1" s="368"/>
      <c r="VFY1" s="368"/>
      <c r="VFZ1" s="368"/>
      <c r="VGA1" s="368"/>
      <c r="VGB1" s="368"/>
      <c r="VGC1" s="368"/>
      <c r="VGD1" s="368"/>
      <c r="VGE1" s="368"/>
      <c r="VGF1" s="368"/>
      <c r="VGG1" s="368"/>
      <c r="VGH1" s="368"/>
      <c r="VGI1" s="368"/>
      <c r="VGJ1" s="368"/>
      <c r="VGK1" s="368"/>
      <c r="VGL1" s="368"/>
      <c r="VGM1" s="368"/>
      <c r="VGN1" s="368"/>
      <c r="VGO1" s="368"/>
      <c r="VGP1" s="368"/>
      <c r="VGQ1" s="368"/>
      <c r="VGR1" s="368"/>
      <c r="VGS1" s="368"/>
      <c r="VGT1" s="368"/>
      <c r="VGU1" s="368"/>
      <c r="VGV1" s="368"/>
      <c r="VGW1" s="368"/>
      <c r="VGX1" s="368"/>
      <c r="VGY1" s="368"/>
      <c r="VGZ1" s="368"/>
      <c r="VHA1" s="368"/>
      <c r="VHB1" s="368"/>
      <c r="VHC1" s="368"/>
      <c r="VHD1" s="368"/>
      <c r="VHE1" s="368"/>
      <c r="VHF1" s="368"/>
      <c r="VHG1" s="368"/>
      <c r="VHH1" s="368"/>
      <c r="VHI1" s="368"/>
      <c r="VHJ1" s="368"/>
      <c r="VHK1" s="368"/>
      <c r="VHL1" s="368"/>
      <c r="VHM1" s="368"/>
      <c r="VHN1" s="368"/>
      <c r="VHO1" s="368"/>
      <c r="VHP1" s="368"/>
      <c r="VHQ1" s="368"/>
      <c r="VHR1" s="368"/>
      <c r="VHS1" s="368"/>
      <c r="VHT1" s="368"/>
      <c r="VHU1" s="368"/>
      <c r="VHV1" s="368"/>
      <c r="VHW1" s="368"/>
      <c r="VHX1" s="368"/>
      <c r="VHY1" s="368"/>
      <c r="VHZ1" s="368"/>
      <c r="VIA1" s="368"/>
      <c r="VIB1" s="368"/>
      <c r="VIC1" s="368"/>
      <c r="VID1" s="368"/>
      <c r="VIE1" s="368"/>
      <c r="VIF1" s="368"/>
      <c r="VIG1" s="368"/>
      <c r="VIH1" s="368"/>
      <c r="VII1" s="368"/>
      <c r="VIJ1" s="368"/>
      <c r="VIK1" s="368"/>
      <c r="VIL1" s="368"/>
      <c r="VIM1" s="368"/>
      <c r="VIN1" s="368"/>
      <c r="VIO1" s="368"/>
      <c r="VIP1" s="368"/>
      <c r="VIQ1" s="368"/>
      <c r="VIR1" s="368"/>
      <c r="VIS1" s="368"/>
      <c r="VIT1" s="368"/>
      <c r="VIU1" s="368"/>
      <c r="VIV1" s="368"/>
      <c r="VIW1" s="368"/>
      <c r="VIX1" s="368"/>
      <c r="VIY1" s="368"/>
      <c r="VIZ1" s="368"/>
      <c r="VJA1" s="368"/>
      <c r="VJB1" s="368"/>
      <c r="VJC1" s="368"/>
      <c r="VJD1" s="368"/>
      <c r="VJE1" s="368"/>
      <c r="VJF1" s="368"/>
      <c r="VJG1" s="368"/>
      <c r="VJH1" s="368"/>
      <c r="VJI1" s="368"/>
      <c r="VJJ1" s="368"/>
      <c r="VJK1" s="368"/>
      <c r="VJL1" s="368"/>
      <c r="VJM1" s="368"/>
      <c r="VJN1" s="368"/>
      <c r="VJO1" s="368"/>
      <c r="VJP1" s="368"/>
      <c r="VJQ1" s="368"/>
      <c r="VJR1" s="368"/>
      <c r="VJS1" s="368"/>
      <c r="VJT1" s="368"/>
      <c r="VJU1" s="368"/>
      <c r="VJV1" s="368"/>
      <c r="VJW1" s="368"/>
      <c r="VJX1" s="368"/>
      <c r="VJY1" s="368"/>
      <c r="VJZ1" s="368"/>
      <c r="VKA1" s="368"/>
      <c r="VKB1" s="368"/>
      <c r="VKC1" s="368"/>
      <c r="VKD1" s="368"/>
      <c r="VKE1" s="368"/>
      <c r="VKF1" s="368"/>
      <c r="VKG1" s="368"/>
      <c r="VKH1" s="368"/>
      <c r="VKI1" s="368"/>
      <c r="VKJ1" s="368"/>
      <c r="VKK1" s="368"/>
      <c r="VKL1" s="368"/>
      <c r="VKM1" s="368"/>
      <c r="VKN1" s="368"/>
      <c r="VKO1" s="368"/>
      <c r="VKP1" s="368"/>
      <c r="VKQ1" s="368"/>
      <c r="VKR1" s="368"/>
      <c r="VKS1" s="368"/>
      <c r="VKT1" s="368"/>
      <c r="VKU1" s="368"/>
      <c r="VKV1" s="368"/>
      <c r="VKW1" s="368"/>
      <c r="VKX1" s="368"/>
      <c r="VKY1" s="368"/>
      <c r="VKZ1" s="368"/>
      <c r="VLA1" s="368"/>
      <c r="VLB1" s="368"/>
      <c r="VLC1" s="368"/>
      <c r="VLD1" s="368"/>
      <c r="VLE1" s="368"/>
      <c r="VLF1" s="368"/>
      <c r="VLG1" s="368"/>
      <c r="VLH1" s="368"/>
      <c r="VLI1" s="368"/>
      <c r="VLJ1" s="368"/>
      <c r="VLK1" s="368"/>
      <c r="VLL1" s="368"/>
      <c r="VLM1" s="368"/>
      <c r="VLN1" s="368"/>
      <c r="VLO1" s="368"/>
      <c r="VLP1" s="368"/>
      <c r="VLQ1" s="368"/>
      <c r="VLR1" s="368"/>
      <c r="VLS1" s="368"/>
      <c r="VLT1" s="368"/>
      <c r="VLU1" s="368"/>
      <c r="VLV1" s="368"/>
      <c r="VLW1" s="368"/>
      <c r="VLX1" s="368"/>
      <c r="VLY1" s="368"/>
      <c r="VLZ1" s="368"/>
      <c r="VMA1" s="368"/>
      <c r="VMB1" s="368"/>
      <c r="VMC1" s="368"/>
      <c r="VMD1" s="368"/>
      <c r="VME1" s="368"/>
      <c r="VMF1" s="368"/>
      <c r="VMG1" s="368"/>
      <c r="VMH1" s="368"/>
      <c r="VMI1" s="368"/>
      <c r="VMJ1" s="368"/>
      <c r="VMK1" s="368"/>
      <c r="VML1" s="368"/>
      <c r="VMM1" s="368"/>
      <c r="VMN1" s="368"/>
      <c r="VMO1" s="368"/>
      <c r="VMP1" s="368"/>
      <c r="VMQ1" s="368"/>
      <c r="VMR1" s="368"/>
      <c r="VMS1" s="368"/>
      <c r="VMT1" s="368"/>
      <c r="VMU1" s="368"/>
      <c r="VMV1" s="368"/>
      <c r="VMW1" s="368"/>
      <c r="VMX1" s="368"/>
      <c r="VMY1" s="368"/>
      <c r="VMZ1" s="368"/>
      <c r="VNA1" s="368"/>
      <c r="VNB1" s="368"/>
      <c r="VNC1" s="368"/>
      <c r="VND1" s="368"/>
      <c r="VNE1" s="368"/>
      <c r="VNF1" s="368"/>
      <c r="VNG1" s="368"/>
      <c r="VNH1" s="368"/>
      <c r="VNI1" s="368"/>
      <c r="VNJ1" s="368"/>
      <c r="VNK1" s="368"/>
      <c r="VNL1" s="368"/>
      <c r="VNM1" s="368"/>
      <c r="VNN1" s="368"/>
      <c r="VNO1" s="368"/>
      <c r="VNP1" s="368"/>
      <c r="VNQ1" s="368"/>
      <c r="VNR1" s="368"/>
      <c r="VNS1" s="368"/>
      <c r="VNT1" s="368"/>
      <c r="VNU1" s="368"/>
      <c r="VNV1" s="368"/>
      <c r="VNW1" s="368"/>
      <c r="VNX1" s="368"/>
      <c r="VNY1" s="368"/>
      <c r="VNZ1" s="368"/>
      <c r="VOA1" s="368"/>
      <c r="VOB1" s="368"/>
      <c r="VOC1" s="368"/>
      <c r="VOD1" s="368"/>
      <c r="VOE1" s="368"/>
      <c r="VOF1" s="368"/>
      <c r="VOG1" s="368"/>
      <c r="VOH1" s="368"/>
      <c r="VOI1" s="368"/>
      <c r="VOJ1" s="368"/>
      <c r="VOK1" s="368"/>
      <c r="VOL1" s="368"/>
      <c r="VOM1" s="368"/>
      <c r="VON1" s="368"/>
      <c r="VOO1" s="368"/>
      <c r="VOP1" s="368"/>
      <c r="VOQ1" s="368"/>
      <c r="VOR1" s="368"/>
      <c r="VOS1" s="368"/>
      <c r="VOT1" s="368"/>
      <c r="VOU1" s="368"/>
      <c r="VOV1" s="368"/>
      <c r="VOW1" s="368"/>
      <c r="VOX1" s="368"/>
      <c r="VOY1" s="368"/>
      <c r="VOZ1" s="368"/>
      <c r="VPA1" s="368"/>
      <c r="VPB1" s="368"/>
      <c r="VPC1" s="368"/>
      <c r="VPD1" s="368"/>
      <c r="VPE1" s="368"/>
      <c r="VPF1" s="368"/>
      <c r="VPG1" s="368"/>
      <c r="VPH1" s="368"/>
      <c r="VPI1" s="368"/>
      <c r="VPJ1" s="368"/>
      <c r="VPK1" s="368"/>
      <c r="VPL1" s="368"/>
      <c r="VPM1" s="368"/>
      <c r="VPN1" s="368"/>
      <c r="VPO1" s="368"/>
      <c r="VPP1" s="368"/>
      <c r="VPQ1" s="368"/>
      <c r="VPR1" s="368"/>
      <c r="VPS1" s="368"/>
      <c r="VPT1" s="368"/>
      <c r="VPU1" s="368"/>
      <c r="VPV1" s="368"/>
      <c r="VPW1" s="368"/>
      <c r="VPX1" s="368"/>
      <c r="VPY1" s="368"/>
      <c r="VPZ1" s="368"/>
      <c r="VQA1" s="368"/>
      <c r="VQB1" s="368"/>
      <c r="VQC1" s="368"/>
      <c r="VQD1" s="368"/>
      <c r="VQE1" s="368"/>
      <c r="VQF1" s="368"/>
      <c r="VQG1" s="368"/>
      <c r="VQH1" s="368"/>
      <c r="VQI1" s="368"/>
      <c r="VQJ1" s="368"/>
      <c r="VQK1" s="368"/>
      <c r="VQL1" s="368"/>
      <c r="VQM1" s="368"/>
      <c r="VQN1" s="368"/>
      <c r="VQO1" s="368"/>
      <c r="VQP1" s="368"/>
      <c r="VQQ1" s="368"/>
      <c r="VQR1" s="368"/>
      <c r="VQS1" s="368"/>
      <c r="VQT1" s="368"/>
      <c r="VQU1" s="368"/>
      <c r="VQV1" s="368"/>
      <c r="VQW1" s="368"/>
      <c r="VQX1" s="368"/>
      <c r="VQY1" s="368"/>
      <c r="VQZ1" s="368"/>
      <c r="VRA1" s="368"/>
      <c r="VRB1" s="368"/>
      <c r="VRC1" s="368"/>
      <c r="VRD1" s="368"/>
      <c r="VRE1" s="368"/>
      <c r="VRF1" s="368"/>
      <c r="VRG1" s="368"/>
      <c r="VRH1" s="368"/>
      <c r="VRI1" s="368"/>
      <c r="VRJ1" s="368"/>
      <c r="VRK1" s="368"/>
      <c r="VRL1" s="368"/>
      <c r="VRM1" s="368"/>
      <c r="VRN1" s="368"/>
      <c r="VRO1" s="368"/>
      <c r="VRP1" s="368"/>
      <c r="VRQ1" s="368"/>
      <c r="VRR1" s="368"/>
      <c r="VRS1" s="368"/>
      <c r="VRT1" s="368"/>
      <c r="VRU1" s="368"/>
      <c r="VRV1" s="368"/>
      <c r="VRW1" s="368"/>
      <c r="VRX1" s="368"/>
      <c r="VRY1" s="368"/>
      <c r="VRZ1" s="368"/>
      <c r="VSA1" s="368"/>
      <c r="VSB1" s="368"/>
      <c r="VSC1" s="368"/>
      <c r="VSD1" s="368"/>
      <c r="VSE1" s="368"/>
      <c r="VSF1" s="368"/>
      <c r="VSG1" s="368"/>
      <c r="VSH1" s="368"/>
      <c r="VSI1" s="368"/>
      <c r="VSJ1" s="368"/>
      <c r="VSK1" s="368"/>
      <c r="VSL1" s="368"/>
      <c r="VSM1" s="368"/>
      <c r="VSN1" s="368"/>
      <c r="VSO1" s="368"/>
      <c r="VSP1" s="368"/>
      <c r="VSQ1" s="368"/>
      <c r="VSR1" s="368"/>
      <c r="VSS1" s="368"/>
      <c r="VST1" s="368"/>
      <c r="VSU1" s="368"/>
      <c r="VSV1" s="368"/>
      <c r="VSW1" s="368"/>
      <c r="VSX1" s="368"/>
      <c r="VSY1" s="368"/>
      <c r="VSZ1" s="368"/>
      <c r="VTA1" s="368"/>
      <c r="VTB1" s="368"/>
      <c r="VTC1" s="368"/>
      <c r="VTD1" s="368"/>
      <c r="VTE1" s="368"/>
      <c r="VTF1" s="368"/>
      <c r="VTG1" s="368"/>
      <c r="VTH1" s="368"/>
      <c r="VTI1" s="368"/>
      <c r="VTJ1" s="368"/>
      <c r="VTK1" s="368"/>
      <c r="VTL1" s="368"/>
      <c r="VTM1" s="368"/>
      <c r="VTN1" s="368"/>
      <c r="VTO1" s="368"/>
      <c r="VTP1" s="368"/>
      <c r="VTQ1" s="368"/>
      <c r="VTR1" s="368"/>
      <c r="VTS1" s="368"/>
      <c r="VTT1" s="368"/>
      <c r="VTU1" s="368"/>
      <c r="VTV1" s="368"/>
      <c r="VTW1" s="368"/>
      <c r="VTX1" s="368"/>
      <c r="VTY1" s="368"/>
      <c r="VTZ1" s="368"/>
      <c r="VUA1" s="368"/>
      <c r="VUB1" s="368"/>
      <c r="VUC1" s="368"/>
      <c r="VUD1" s="368"/>
      <c r="VUE1" s="368"/>
      <c r="VUF1" s="368"/>
      <c r="VUG1" s="368"/>
      <c r="VUH1" s="368"/>
      <c r="VUI1" s="368"/>
      <c r="VUJ1" s="368"/>
      <c r="VUK1" s="368"/>
      <c r="VUL1" s="368"/>
      <c r="VUM1" s="368"/>
      <c r="VUN1" s="368"/>
      <c r="VUO1" s="368"/>
      <c r="VUP1" s="368"/>
      <c r="VUQ1" s="368"/>
      <c r="VUR1" s="368"/>
      <c r="VUS1" s="368"/>
      <c r="VUT1" s="368"/>
      <c r="VUU1" s="368"/>
      <c r="VUV1" s="368"/>
      <c r="VUW1" s="368"/>
      <c r="VUX1" s="368"/>
      <c r="VUY1" s="368"/>
      <c r="VUZ1" s="368"/>
      <c r="VVA1" s="368"/>
      <c r="VVB1" s="368"/>
      <c r="VVC1" s="368"/>
      <c r="VVD1" s="368"/>
      <c r="VVE1" s="368"/>
      <c r="VVF1" s="368"/>
      <c r="VVG1" s="368"/>
      <c r="VVH1" s="368"/>
      <c r="VVI1" s="368"/>
      <c r="VVJ1" s="368"/>
      <c r="VVK1" s="368"/>
      <c r="VVL1" s="368"/>
      <c r="VVM1" s="368"/>
      <c r="VVN1" s="368"/>
      <c r="VVO1" s="368"/>
      <c r="VVP1" s="368"/>
      <c r="VVQ1" s="368"/>
      <c r="VVR1" s="368"/>
      <c r="VVS1" s="368"/>
      <c r="VVT1" s="368"/>
      <c r="VVU1" s="368"/>
      <c r="VVV1" s="368"/>
      <c r="VVW1" s="368"/>
      <c r="VVX1" s="368"/>
      <c r="VVY1" s="368"/>
      <c r="VVZ1" s="368"/>
      <c r="VWA1" s="368"/>
      <c r="VWB1" s="368"/>
      <c r="VWC1" s="368"/>
      <c r="VWD1" s="368"/>
      <c r="VWE1" s="368"/>
      <c r="VWF1" s="368"/>
      <c r="VWG1" s="368"/>
      <c r="VWH1" s="368"/>
      <c r="VWI1" s="368"/>
      <c r="VWJ1" s="368"/>
      <c r="VWK1" s="368"/>
      <c r="VWL1" s="368"/>
      <c r="VWM1" s="368"/>
      <c r="VWN1" s="368"/>
      <c r="VWO1" s="368"/>
      <c r="VWP1" s="368"/>
      <c r="VWQ1" s="368"/>
      <c r="VWR1" s="368"/>
      <c r="VWS1" s="368"/>
      <c r="VWT1" s="368"/>
      <c r="VWU1" s="368"/>
      <c r="VWV1" s="368"/>
      <c r="VWW1" s="368"/>
      <c r="VWX1" s="368"/>
      <c r="VWY1" s="368"/>
      <c r="VWZ1" s="368"/>
      <c r="VXA1" s="368"/>
      <c r="VXB1" s="368"/>
      <c r="VXC1" s="368"/>
      <c r="VXD1" s="368"/>
      <c r="VXE1" s="368"/>
      <c r="VXF1" s="368"/>
      <c r="VXG1" s="368"/>
      <c r="VXH1" s="368"/>
      <c r="VXI1" s="368"/>
      <c r="VXJ1" s="368"/>
      <c r="VXK1" s="368"/>
      <c r="VXL1" s="368"/>
      <c r="VXM1" s="368"/>
      <c r="VXN1" s="368"/>
      <c r="VXO1" s="368"/>
      <c r="VXP1" s="368"/>
      <c r="VXQ1" s="368"/>
      <c r="VXR1" s="368"/>
      <c r="VXS1" s="368"/>
      <c r="VXT1" s="368"/>
      <c r="VXU1" s="368"/>
      <c r="VXV1" s="368"/>
      <c r="VXW1" s="368"/>
      <c r="VXX1" s="368"/>
      <c r="VXY1" s="368"/>
      <c r="VXZ1" s="368"/>
      <c r="VYA1" s="368"/>
      <c r="VYB1" s="368"/>
      <c r="VYC1" s="368"/>
      <c r="VYD1" s="368"/>
      <c r="VYE1" s="368"/>
      <c r="VYF1" s="368"/>
      <c r="VYG1" s="368"/>
      <c r="VYH1" s="368"/>
      <c r="VYI1" s="368"/>
      <c r="VYJ1" s="368"/>
      <c r="VYK1" s="368"/>
      <c r="VYL1" s="368"/>
      <c r="VYM1" s="368"/>
      <c r="VYN1" s="368"/>
      <c r="VYO1" s="368"/>
      <c r="VYP1" s="368"/>
      <c r="VYQ1" s="368"/>
      <c r="VYR1" s="368"/>
      <c r="VYS1" s="368"/>
      <c r="VYT1" s="368"/>
      <c r="VYU1" s="368"/>
      <c r="VYV1" s="368"/>
      <c r="VYW1" s="368"/>
      <c r="VYX1" s="368"/>
      <c r="VYY1" s="368"/>
      <c r="VYZ1" s="368"/>
      <c r="VZA1" s="368"/>
      <c r="VZB1" s="368"/>
      <c r="VZC1" s="368"/>
      <c r="VZD1" s="368"/>
      <c r="VZE1" s="368"/>
      <c r="VZF1" s="368"/>
      <c r="VZG1" s="368"/>
      <c r="VZH1" s="368"/>
      <c r="VZI1" s="368"/>
      <c r="VZJ1" s="368"/>
      <c r="VZK1" s="368"/>
      <c r="VZL1" s="368"/>
      <c r="VZM1" s="368"/>
      <c r="VZN1" s="368"/>
      <c r="VZO1" s="368"/>
      <c r="VZP1" s="368"/>
      <c r="VZQ1" s="368"/>
      <c r="VZR1" s="368"/>
      <c r="VZS1" s="368"/>
      <c r="VZT1" s="368"/>
      <c r="VZU1" s="368"/>
      <c r="VZV1" s="368"/>
      <c r="VZW1" s="368"/>
      <c r="VZX1" s="368"/>
      <c r="VZY1" s="368"/>
      <c r="VZZ1" s="368"/>
      <c r="WAA1" s="368"/>
      <c r="WAB1" s="368"/>
      <c r="WAC1" s="368"/>
      <c r="WAD1" s="368"/>
      <c r="WAE1" s="368"/>
      <c r="WAF1" s="368"/>
      <c r="WAG1" s="368"/>
      <c r="WAH1" s="368"/>
      <c r="WAI1" s="368"/>
      <c r="WAJ1" s="368"/>
      <c r="WAK1" s="368"/>
      <c r="WAL1" s="368"/>
      <c r="WAM1" s="368"/>
      <c r="WAN1" s="368"/>
      <c r="WAO1" s="368"/>
      <c r="WAP1" s="368"/>
      <c r="WAQ1" s="368"/>
      <c r="WAR1" s="368"/>
      <c r="WAS1" s="368"/>
      <c r="WAT1" s="368"/>
      <c r="WAU1" s="368"/>
      <c r="WAV1" s="368"/>
      <c r="WAW1" s="368"/>
      <c r="WAX1" s="368"/>
      <c r="WAY1" s="368"/>
      <c r="WAZ1" s="368"/>
      <c r="WBA1" s="368"/>
      <c r="WBB1" s="368"/>
      <c r="WBC1" s="368"/>
      <c r="WBD1" s="368"/>
      <c r="WBE1" s="368"/>
      <c r="WBF1" s="368"/>
      <c r="WBG1" s="368"/>
      <c r="WBH1" s="368"/>
      <c r="WBI1" s="368"/>
      <c r="WBJ1" s="368"/>
      <c r="WBK1" s="368"/>
      <c r="WBL1" s="368"/>
      <c r="WBM1" s="368"/>
      <c r="WBN1" s="368"/>
      <c r="WBO1" s="368"/>
      <c r="WBP1" s="368"/>
      <c r="WBQ1" s="368"/>
      <c r="WBR1" s="368"/>
      <c r="WBS1" s="368"/>
      <c r="WBT1" s="368"/>
      <c r="WBU1" s="368"/>
      <c r="WBV1" s="368"/>
      <c r="WBW1" s="368"/>
      <c r="WBX1" s="368"/>
      <c r="WBY1" s="368"/>
      <c r="WBZ1" s="368"/>
      <c r="WCA1" s="368"/>
      <c r="WCB1" s="368"/>
      <c r="WCC1" s="368"/>
      <c r="WCD1" s="368"/>
      <c r="WCE1" s="368"/>
      <c r="WCF1" s="368"/>
      <c r="WCG1" s="368"/>
      <c r="WCH1" s="368"/>
      <c r="WCI1" s="368"/>
      <c r="WCJ1" s="368"/>
      <c r="WCK1" s="368"/>
      <c r="WCL1" s="368"/>
      <c r="WCM1" s="368"/>
      <c r="WCN1" s="368"/>
      <c r="WCO1" s="368"/>
      <c r="WCP1" s="368"/>
      <c r="WCQ1" s="368"/>
      <c r="WCR1" s="368"/>
      <c r="WCS1" s="368"/>
      <c r="WCT1" s="368"/>
      <c r="WCU1" s="368"/>
      <c r="WCV1" s="368"/>
      <c r="WCW1" s="368"/>
      <c r="WCX1" s="368"/>
      <c r="WCY1" s="368"/>
      <c r="WCZ1" s="368"/>
      <c r="WDA1" s="368"/>
      <c r="WDB1" s="368"/>
      <c r="WDC1" s="368"/>
      <c r="WDD1" s="368"/>
      <c r="WDE1" s="368"/>
      <c r="WDF1" s="368"/>
      <c r="WDG1" s="368"/>
      <c r="WDH1" s="368"/>
      <c r="WDI1" s="368"/>
      <c r="WDJ1" s="368"/>
      <c r="WDK1" s="368"/>
      <c r="WDL1" s="368"/>
      <c r="WDM1" s="368"/>
      <c r="WDN1" s="368"/>
      <c r="WDO1" s="368"/>
      <c r="WDP1" s="368"/>
      <c r="WDQ1" s="368"/>
      <c r="WDR1" s="368"/>
      <c r="WDS1" s="368"/>
      <c r="WDT1" s="368"/>
      <c r="WDU1" s="368"/>
      <c r="WDV1" s="368"/>
      <c r="WDW1" s="368"/>
      <c r="WDX1" s="368"/>
      <c r="WDY1" s="368"/>
      <c r="WDZ1" s="368"/>
      <c r="WEA1" s="368"/>
      <c r="WEB1" s="368"/>
      <c r="WEC1" s="368"/>
      <c r="WED1" s="368"/>
      <c r="WEE1" s="368"/>
      <c r="WEF1" s="368"/>
      <c r="WEG1" s="368"/>
      <c r="WEH1" s="368"/>
      <c r="WEI1" s="368"/>
      <c r="WEJ1" s="368"/>
      <c r="WEK1" s="368"/>
      <c r="WEL1" s="368"/>
      <c r="WEM1" s="368"/>
      <c r="WEN1" s="368"/>
      <c r="WEO1" s="368"/>
      <c r="WEP1" s="368"/>
      <c r="WEQ1" s="368"/>
      <c r="WER1" s="368"/>
      <c r="WES1" s="368"/>
      <c r="WET1" s="368"/>
      <c r="WEU1" s="368"/>
      <c r="WEV1" s="368"/>
      <c r="WEW1" s="368"/>
      <c r="WEX1" s="368"/>
      <c r="WEY1" s="368"/>
      <c r="WEZ1" s="368"/>
      <c r="WFA1" s="368"/>
      <c r="WFB1" s="368"/>
      <c r="WFC1" s="368"/>
      <c r="WFD1" s="368"/>
      <c r="WFE1" s="368"/>
      <c r="WFF1" s="368"/>
      <c r="WFG1" s="368"/>
      <c r="WFH1" s="368"/>
      <c r="WFI1" s="368"/>
      <c r="WFJ1" s="368"/>
      <c r="WFK1" s="368"/>
      <c r="WFL1" s="368"/>
      <c r="WFM1" s="368"/>
      <c r="WFN1" s="368"/>
      <c r="WFO1" s="368"/>
      <c r="WFP1" s="368"/>
      <c r="WFQ1" s="368"/>
      <c r="WFR1" s="368"/>
      <c r="WFS1" s="368"/>
      <c r="WFT1" s="368"/>
      <c r="WFU1" s="368"/>
      <c r="WFV1" s="368"/>
      <c r="WFW1" s="368"/>
      <c r="WFX1" s="368"/>
      <c r="WFY1" s="368"/>
      <c r="WFZ1" s="368"/>
      <c r="WGA1" s="368"/>
      <c r="WGB1" s="368"/>
      <c r="WGC1" s="368"/>
      <c r="WGD1" s="368"/>
      <c r="WGE1" s="368"/>
      <c r="WGF1" s="368"/>
      <c r="WGG1" s="368"/>
      <c r="WGH1" s="368"/>
      <c r="WGI1" s="368"/>
      <c r="WGJ1" s="368"/>
      <c r="WGK1" s="368"/>
      <c r="WGL1" s="368"/>
      <c r="WGM1" s="368"/>
      <c r="WGN1" s="368"/>
      <c r="WGO1" s="368"/>
      <c r="WGP1" s="368"/>
      <c r="WGQ1" s="368"/>
      <c r="WGR1" s="368"/>
      <c r="WGS1" s="368"/>
      <c r="WGT1" s="368"/>
      <c r="WGU1" s="368"/>
      <c r="WGV1" s="368"/>
      <c r="WGW1" s="368"/>
      <c r="WGX1" s="368"/>
      <c r="WGY1" s="368"/>
      <c r="WGZ1" s="368"/>
      <c r="WHA1" s="368"/>
      <c r="WHB1" s="368"/>
      <c r="WHC1" s="368"/>
      <c r="WHD1" s="368"/>
      <c r="WHE1" s="368"/>
      <c r="WHF1" s="368"/>
      <c r="WHG1" s="368"/>
      <c r="WHH1" s="368"/>
      <c r="WHI1" s="368"/>
      <c r="WHJ1" s="368"/>
      <c r="WHK1" s="368"/>
      <c r="WHL1" s="368"/>
      <c r="WHM1" s="368"/>
      <c r="WHN1" s="368"/>
      <c r="WHO1" s="368"/>
      <c r="WHP1" s="368"/>
      <c r="WHQ1" s="368"/>
      <c r="WHR1" s="368"/>
      <c r="WHS1" s="368"/>
      <c r="WHT1" s="368"/>
      <c r="WHU1" s="368"/>
      <c r="WHV1" s="368"/>
      <c r="WHW1" s="368"/>
      <c r="WHX1" s="368"/>
      <c r="WHY1" s="368"/>
      <c r="WHZ1" s="368"/>
      <c r="WIA1" s="368"/>
      <c r="WIB1" s="368"/>
      <c r="WIC1" s="368"/>
      <c r="WID1" s="368"/>
      <c r="WIE1" s="368"/>
      <c r="WIF1" s="368"/>
      <c r="WIG1" s="368"/>
      <c r="WIH1" s="368"/>
      <c r="WII1" s="368"/>
      <c r="WIJ1" s="368"/>
      <c r="WIK1" s="368"/>
      <c r="WIL1" s="368"/>
      <c r="WIM1" s="368"/>
      <c r="WIN1" s="368"/>
      <c r="WIO1" s="368"/>
      <c r="WIP1" s="368"/>
      <c r="WIQ1" s="368"/>
      <c r="WIR1" s="368"/>
      <c r="WIS1" s="368"/>
      <c r="WIT1" s="368"/>
      <c r="WIU1" s="368"/>
      <c r="WIV1" s="368"/>
      <c r="WIW1" s="368"/>
      <c r="WIX1" s="368"/>
      <c r="WIY1" s="368"/>
      <c r="WIZ1" s="368"/>
      <c r="WJA1" s="368"/>
      <c r="WJB1" s="368"/>
      <c r="WJC1" s="368"/>
      <c r="WJD1" s="368"/>
      <c r="WJE1" s="368"/>
      <c r="WJF1" s="368"/>
      <c r="WJG1" s="368"/>
      <c r="WJH1" s="368"/>
      <c r="WJI1" s="368"/>
      <c r="WJJ1" s="368"/>
      <c r="WJK1" s="368"/>
      <c r="WJL1" s="368"/>
      <c r="WJM1" s="368"/>
      <c r="WJN1" s="368"/>
      <c r="WJO1" s="368"/>
      <c r="WJP1" s="368"/>
      <c r="WJQ1" s="368"/>
      <c r="WJR1" s="368"/>
      <c r="WJS1" s="368"/>
      <c r="WJT1" s="368"/>
      <c r="WJU1" s="368"/>
      <c r="WJV1" s="368"/>
      <c r="WJW1" s="368"/>
      <c r="WJX1" s="368"/>
      <c r="WJY1" s="368"/>
      <c r="WJZ1" s="368"/>
      <c r="WKA1" s="368"/>
      <c r="WKB1" s="368"/>
      <c r="WKC1" s="368"/>
      <c r="WKD1" s="368"/>
      <c r="WKE1" s="368"/>
      <c r="WKF1" s="368"/>
      <c r="WKG1" s="368"/>
      <c r="WKH1" s="368"/>
      <c r="WKI1" s="368"/>
      <c r="WKJ1" s="368"/>
      <c r="WKK1" s="368"/>
      <c r="WKL1" s="368"/>
      <c r="WKM1" s="368"/>
      <c r="WKN1" s="368"/>
      <c r="WKO1" s="368"/>
      <c r="WKP1" s="368"/>
      <c r="WKQ1" s="368"/>
      <c r="WKR1" s="368"/>
      <c r="WKS1" s="368"/>
      <c r="WKT1" s="368"/>
      <c r="WKU1" s="368"/>
      <c r="WKV1" s="368"/>
      <c r="WKW1" s="368"/>
      <c r="WKX1" s="368"/>
      <c r="WKY1" s="368"/>
      <c r="WKZ1" s="368"/>
      <c r="WLA1" s="368"/>
      <c r="WLB1" s="368"/>
      <c r="WLC1" s="368"/>
      <c r="WLD1" s="368"/>
      <c r="WLE1" s="368"/>
      <c r="WLF1" s="368"/>
      <c r="WLG1" s="368"/>
      <c r="WLH1" s="368"/>
      <c r="WLI1" s="368"/>
      <c r="WLJ1" s="368"/>
      <c r="WLK1" s="368"/>
      <c r="WLL1" s="368"/>
      <c r="WLM1" s="368"/>
      <c r="WLN1" s="368"/>
      <c r="WLO1" s="368"/>
      <c r="WLP1" s="368"/>
      <c r="WLQ1" s="368"/>
      <c r="WLR1" s="368"/>
      <c r="WLS1" s="368"/>
      <c r="WLT1" s="368"/>
      <c r="WLU1" s="368"/>
      <c r="WLV1" s="368"/>
      <c r="WLW1" s="368"/>
      <c r="WLX1" s="368"/>
      <c r="WLY1" s="368"/>
      <c r="WLZ1" s="368"/>
      <c r="WMA1" s="368"/>
      <c r="WMB1" s="368"/>
      <c r="WMC1" s="368"/>
      <c r="WMD1" s="368"/>
      <c r="WME1" s="368"/>
      <c r="WMF1" s="368"/>
      <c r="WMG1" s="368"/>
      <c r="WMH1" s="368"/>
      <c r="WMI1" s="368"/>
      <c r="WMJ1" s="368"/>
      <c r="WMK1" s="368"/>
      <c r="WML1" s="368"/>
      <c r="WMM1" s="368"/>
      <c r="WMN1" s="368"/>
      <c r="WMO1" s="368"/>
      <c r="WMP1" s="368"/>
      <c r="WMQ1" s="368"/>
      <c r="WMR1" s="368"/>
      <c r="WMS1" s="368"/>
      <c r="WMT1" s="368"/>
      <c r="WMU1" s="368"/>
      <c r="WMV1" s="368"/>
      <c r="WMW1" s="368"/>
      <c r="WMX1" s="368"/>
      <c r="WMY1" s="368"/>
      <c r="WMZ1" s="368"/>
      <c r="WNA1" s="368"/>
      <c r="WNB1" s="368"/>
      <c r="WNC1" s="368"/>
      <c r="WND1" s="368"/>
      <c r="WNE1" s="368"/>
      <c r="WNF1" s="368"/>
      <c r="WNG1" s="368"/>
      <c r="WNH1" s="368"/>
      <c r="WNI1" s="368"/>
      <c r="WNJ1" s="368"/>
      <c r="WNK1" s="368"/>
      <c r="WNL1" s="368"/>
      <c r="WNM1" s="368"/>
      <c r="WNN1" s="368"/>
      <c r="WNO1" s="368"/>
      <c r="WNP1" s="368"/>
      <c r="WNQ1" s="368"/>
      <c r="WNR1" s="368"/>
      <c r="WNS1" s="368"/>
      <c r="WNT1" s="368"/>
      <c r="WNU1" s="368"/>
      <c r="WNV1" s="368"/>
      <c r="WNW1" s="368"/>
      <c r="WNX1" s="368"/>
      <c r="WNY1" s="368"/>
      <c r="WNZ1" s="368"/>
      <c r="WOA1" s="368"/>
      <c r="WOB1" s="368"/>
      <c r="WOC1" s="368"/>
      <c r="WOD1" s="368"/>
      <c r="WOE1" s="368"/>
      <c r="WOF1" s="368"/>
      <c r="WOG1" s="368"/>
      <c r="WOH1" s="368"/>
      <c r="WOI1" s="368"/>
      <c r="WOJ1" s="368"/>
      <c r="WOK1" s="368"/>
      <c r="WOL1" s="368"/>
      <c r="WOM1" s="368"/>
      <c r="WON1" s="368"/>
      <c r="WOO1" s="368"/>
      <c r="WOP1" s="368"/>
      <c r="WOQ1" s="368"/>
      <c r="WOR1" s="368"/>
      <c r="WOS1" s="368"/>
      <c r="WOT1" s="368"/>
      <c r="WOU1" s="368"/>
      <c r="WOV1" s="368"/>
      <c r="WOW1" s="368"/>
      <c r="WOX1" s="368"/>
      <c r="WOY1" s="368"/>
      <c r="WOZ1" s="368"/>
      <c r="WPA1" s="368"/>
      <c r="WPB1" s="368"/>
      <c r="WPC1" s="368"/>
      <c r="WPD1" s="368"/>
      <c r="WPE1" s="368"/>
      <c r="WPF1" s="368"/>
      <c r="WPG1" s="368"/>
      <c r="WPH1" s="368"/>
      <c r="WPI1" s="368"/>
      <c r="WPJ1" s="368"/>
      <c r="WPK1" s="368"/>
      <c r="WPL1" s="368"/>
      <c r="WPM1" s="368"/>
      <c r="WPN1" s="368"/>
      <c r="WPO1" s="368"/>
      <c r="WPP1" s="368"/>
      <c r="WPQ1" s="368"/>
      <c r="WPR1" s="368"/>
      <c r="WPS1" s="368"/>
      <c r="WPT1" s="368"/>
      <c r="WPU1" s="368"/>
      <c r="WPV1" s="368"/>
      <c r="WPW1" s="368"/>
      <c r="WPX1" s="368"/>
      <c r="WPY1" s="368"/>
      <c r="WPZ1" s="368"/>
      <c r="WQA1" s="368"/>
      <c r="WQB1" s="368"/>
      <c r="WQC1" s="368"/>
      <c r="WQD1" s="368"/>
      <c r="WQE1" s="368"/>
      <c r="WQF1" s="368"/>
      <c r="WQG1" s="368"/>
      <c r="WQH1" s="368"/>
      <c r="WQI1" s="368"/>
      <c r="WQJ1" s="368"/>
      <c r="WQK1" s="368"/>
      <c r="WQL1" s="368"/>
      <c r="WQM1" s="368"/>
      <c r="WQN1" s="368"/>
      <c r="WQO1" s="368"/>
      <c r="WQP1" s="368"/>
      <c r="WQQ1" s="368"/>
      <c r="WQR1" s="368"/>
      <c r="WQS1" s="368"/>
      <c r="WQT1" s="368"/>
      <c r="WQU1" s="368"/>
      <c r="WQV1" s="368"/>
      <c r="WQW1" s="368"/>
      <c r="WQX1" s="368"/>
      <c r="WQY1" s="368"/>
      <c r="WQZ1" s="368"/>
      <c r="WRA1" s="368"/>
      <c r="WRB1" s="368"/>
      <c r="WRC1" s="368"/>
      <c r="WRD1" s="368"/>
      <c r="WRE1" s="368"/>
      <c r="WRF1" s="368"/>
      <c r="WRG1" s="368"/>
      <c r="WRH1" s="368"/>
      <c r="WRI1" s="368"/>
      <c r="WRJ1" s="368"/>
      <c r="WRK1" s="368"/>
      <c r="WRL1" s="368"/>
      <c r="WRM1" s="368"/>
      <c r="WRN1" s="368"/>
      <c r="WRO1" s="368"/>
      <c r="WRP1" s="368"/>
      <c r="WRQ1" s="368"/>
      <c r="WRR1" s="368"/>
      <c r="WRS1" s="368"/>
      <c r="WRT1" s="368"/>
      <c r="WRU1" s="368"/>
      <c r="WRV1" s="368"/>
      <c r="WRW1" s="368"/>
      <c r="WRX1" s="368"/>
      <c r="WRY1" s="368"/>
      <c r="WRZ1" s="368"/>
      <c r="WSA1" s="368"/>
      <c r="WSB1" s="368"/>
      <c r="WSC1" s="368"/>
      <c r="WSD1" s="368"/>
      <c r="WSE1" s="368"/>
      <c r="WSF1" s="368"/>
      <c r="WSG1" s="368"/>
      <c r="WSH1" s="368"/>
      <c r="WSI1" s="368"/>
      <c r="WSJ1" s="368"/>
      <c r="WSK1" s="368"/>
      <c r="WSL1" s="368"/>
      <c r="WSM1" s="368"/>
      <c r="WSN1" s="368"/>
      <c r="WSO1" s="368"/>
      <c r="WSP1" s="368"/>
      <c r="WSQ1" s="368"/>
      <c r="WSR1" s="368"/>
      <c r="WSS1" s="368"/>
      <c r="WST1" s="368"/>
      <c r="WSU1" s="368"/>
      <c r="WSV1" s="368"/>
      <c r="WSW1" s="368"/>
      <c r="WSX1" s="368"/>
      <c r="WSY1" s="368"/>
      <c r="WSZ1" s="368"/>
      <c r="WTA1" s="368"/>
      <c r="WTB1" s="368"/>
      <c r="WTC1" s="368"/>
      <c r="WTD1" s="368"/>
      <c r="WTE1" s="368"/>
      <c r="WTF1" s="368"/>
      <c r="WTG1" s="368"/>
      <c r="WTH1" s="368"/>
      <c r="WTI1" s="368"/>
      <c r="WTJ1" s="368"/>
      <c r="WTK1" s="368"/>
      <c r="WTL1" s="368"/>
      <c r="WTM1" s="368"/>
      <c r="WTN1" s="368"/>
      <c r="WTO1" s="368"/>
      <c r="WTP1" s="368"/>
      <c r="WTQ1" s="368"/>
      <c r="WTR1" s="368"/>
      <c r="WTS1" s="368"/>
      <c r="WTT1" s="368"/>
      <c r="WTU1" s="368"/>
      <c r="WTV1" s="368"/>
      <c r="WTW1" s="368"/>
      <c r="WTX1" s="368"/>
      <c r="WTY1" s="368"/>
      <c r="WTZ1" s="368"/>
      <c r="WUA1" s="368"/>
      <c r="WUB1" s="368"/>
      <c r="WUC1" s="368"/>
      <c r="WUD1" s="368"/>
      <c r="WUE1" s="368"/>
      <c r="WUF1" s="368"/>
      <c r="WUG1" s="368"/>
      <c r="WUH1" s="368"/>
      <c r="WUI1" s="368"/>
      <c r="WUJ1" s="368"/>
      <c r="WUK1" s="368"/>
      <c r="WUL1" s="368"/>
      <c r="WUM1" s="368"/>
      <c r="WUN1" s="368"/>
      <c r="WUO1" s="368"/>
      <c r="WUP1" s="368"/>
      <c r="WUQ1" s="368"/>
      <c r="WUR1" s="368"/>
      <c r="WUS1" s="368"/>
      <c r="WUT1" s="368"/>
      <c r="WUU1" s="368"/>
      <c r="WUV1" s="368"/>
      <c r="WUW1" s="368"/>
      <c r="WUX1" s="368"/>
      <c r="WUY1" s="368"/>
      <c r="WUZ1" s="368"/>
      <c r="WVA1" s="368"/>
      <c r="WVB1" s="368"/>
      <c r="WVC1" s="368"/>
      <c r="WVD1" s="368"/>
      <c r="WVE1" s="368"/>
      <c r="WVF1" s="368"/>
      <c r="WVG1" s="368"/>
      <c r="WVH1" s="368"/>
      <c r="WVI1" s="368"/>
      <c r="WVJ1" s="368"/>
      <c r="WVK1" s="368"/>
      <c r="WVL1" s="368"/>
      <c r="WVM1" s="368"/>
      <c r="WVN1" s="368"/>
      <c r="WVO1" s="368"/>
      <c r="WVP1" s="368"/>
      <c r="WVQ1" s="368"/>
      <c r="WVR1" s="368"/>
      <c r="WVS1" s="368"/>
      <c r="WVT1" s="368"/>
      <c r="WVU1" s="368"/>
      <c r="WVV1" s="368"/>
      <c r="WVW1" s="368"/>
      <c r="WVX1" s="368"/>
      <c r="WVY1" s="368"/>
      <c r="WVZ1" s="368"/>
      <c r="WWA1" s="368"/>
      <c r="WWB1" s="368"/>
      <c r="WWC1" s="368"/>
      <c r="WWD1" s="368"/>
      <c r="WWE1" s="368"/>
      <c r="WWF1" s="368"/>
      <c r="WWG1" s="368"/>
      <c r="WWH1" s="368"/>
      <c r="WWI1" s="368"/>
      <c r="WWJ1" s="368"/>
      <c r="WWK1" s="368"/>
      <c r="WWL1" s="368"/>
      <c r="WWM1" s="368"/>
      <c r="WWN1" s="368"/>
      <c r="WWO1" s="368"/>
      <c r="WWP1" s="368"/>
      <c r="WWQ1" s="368"/>
      <c r="WWR1" s="368"/>
      <c r="WWS1" s="368"/>
      <c r="WWT1" s="368"/>
      <c r="WWU1" s="368"/>
      <c r="WWV1" s="368"/>
      <c r="WWW1" s="368"/>
      <c r="WWX1" s="368"/>
      <c r="WWY1" s="368"/>
      <c r="WWZ1" s="368"/>
      <c r="WXA1" s="368"/>
      <c r="WXB1" s="368"/>
      <c r="WXC1" s="368"/>
      <c r="WXD1" s="368"/>
      <c r="WXE1" s="368"/>
      <c r="WXF1" s="368"/>
      <c r="WXG1" s="368"/>
      <c r="WXH1" s="368"/>
      <c r="WXI1" s="368"/>
      <c r="WXJ1" s="368"/>
      <c r="WXK1" s="368"/>
      <c r="WXL1" s="368"/>
      <c r="WXM1" s="368"/>
      <c r="WXN1" s="368"/>
      <c r="WXO1" s="368"/>
      <c r="WXP1" s="368"/>
      <c r="WXQ1" s="368"/>
      <c r="WXR1" s="368"/>
      <c r="WXS1" s="368"/>
      <c r="WXT1" s="368"/>
      <c r="WXU1" s="368"/>
      <c r="WXV1" s="368"/>
      <c r="WXW1" s="368"/>
      <c r="WXX1" s="368"/>
      <c r="WXY1" s="368"/>
      <c r="WXZ1" s="368"/>
      <c r="WYA1" s="368"/>
      <c r="WYB1" s="368"/>
      <c r="WYC1" s="368"/>
      <c r="WYD1" s="368"/>
      <c r="WYE1" s="368"/>
      <c r="WYF1" s="368"/>
      <c r="WYG1" s="368"/>
      <c r="WYH1" s="368"/>
      <c r="WYI1" s="368"/>
      <c r="WYJ1" s="368"/>
      <c r="WYK1" s="368"/>
      <c r="WYL1" s="368"/>
      <c r="WYM1" s="368"/>
      <c r="WYN1" s="368"/>
      <c r="WYO1" s="368"/>
      <c r="WYP1" s="368"/>
      <c r="WYQ1" s="368"/>
      <c r="WYR1" s="368"/>
      <c r="WYS1" s="368"/>
      <c r="WYT1" s="368"/>
      <c r="WYU1" s="368"/>
      <c r="WYV1" s="368"/>
      <c r="WYW1" s="368"/>
      <c r="WYX1" s="368"/>
      <c r="WYY1" s="368"/>
      <c r="WYZ1" s="368"/>
      <c r="WZA1" s="368"/>
      <c r="WZB1" s="368"/>
      <c r="WZC1" s="368"/>
      <c r="WZD1" s="368"/>
      <c r="WZE1" s="368"/>
      <c r="WZF1" s="368"/>
      <c r="WZG1" s="368"/>
      <c r="WZH1" s="368"/>
      <c r="WZI1" s="368"/>
      <c r="WZJ1" s="368"/>
      <c r="WZK1" s="368"/>
      <c r="WZL1" s="368"/>
      <c r="WZM1" s="368"/>
      <c r="WZN1" s="368"/>
      <c r="WZO1" s="368"/>
      <c r="WZP1" s="368"/>
      <c r="WZQ1" s="368"/>
      <c r="WZR1" s="368"/>
      <c r="WZS1" s="368"/>
      <c r="WZT1" s="368"/>
      <c r="WZU1" s="368"/>
      <c r="WZV1" s="368"/>
      <c r="WZW1" s="368"/>
      <c r="WZX1" s="368"/>
      <c r="WZY1" s="368"/>
      <c r="WZZ1" s="368"/>
      <c r="XAA1" s="368"/>
      <c r="XAB1" s="368"/>
      <c r="XAC1" s="368"/>
      <c r="XAD1" s="368"/>
      <c r="XAE1" s="368"/>
      <c r="XAF1" s="368"/>
      <c r="XAG1" s="368"/>
      <c r="XAH1" s="368"/>
      <c r="XAI1" s="368"/>
      <c r="XAJ1" s="368"/>
      <c r="XAK1" s="368"/>
      <c r="XAL1" s="368"/>
      <c r="XAM1" s="368"/>
      <c r="XAN1" s="368"/>
      <c r="XAO1" s="368"/>
      <c r="XAP1" s="368"/>
      <c r="XAQ1" s="368"/>
      <c r="XAR1" s="368"/>
      <c r="XAS1" s="368"/>
      <c r="XAT1" s="368"/>
      <c r="XAU1" s="368"/>
      <c r="XAV1" s="368"/>
      <c r="XAW1" s="368"/>
      <c r="XAX1" s="368"/>
      <c r="XAY1" s="368"/>
      <c r="XAZ1" s="368"/>
      <c r="XBA1" s="368"/>
      <c r="XBB1" s="368"/>
      <c r="XBC1" s="368"/>
      <c r="XBD1" s="368"/>
      <c r="XBE1" s="368"/>
      <c r="XBF1" s="368"/>
      <c r="XBG1" s="368"/>
      <c r="XBH1" s="368"/>
      <c r="XBI1" s="368"/>
      <c r="XBJ1" s="368"/>
      <c r="XBK1" s="368"/>
      <c r="XBL1" s="368"/>
      <c r="XBM1" s="368"/>
      <c r="XBN1" s="368"/>
      <c r="XBO1" s="368"/>
      <c r="XBP1" s="368"/>
      <c r="XBQ1" s="368"/>
      <c r="XBR1" s="368"/>
      <c r="XBS1" s="368"/>
      <c r="XBT1" s="368"/>
      <c r="XBU1" s="368"/>
      <c r="XBV1" s="368"/>
      <c r="XBW1" s="368"/>
      <c r="XBX1" s="368"/>
      <c r="XBY1" s="368"/>
      <c r="XBZ1" s="368"/>
      <c r="XCA1" s="368"/>
      <c r="XCB1" s="368"/>
      <c r="XCC1" s="368"/>
      <c r="XCD1" s="368"/>
      <c r="XCE1" s="368"/>
      <c r="XCF1" s="368"/>
      <c r="XCG1" s="368"/>
      <c r="XCH1" s="368"/>
      <c r="XCI1" s="368"/>
      <c r="XCJ1" s="368"/>
      <c r="XCK1" s="368"/>
      <c r="XCL1" s="368"/>
      <c r="XCM1" s="368"/>
      <c r="XCN1" s="368"/>
      <c r="XCO1" s="368"/>
      <c r="XCP1" s="368"/>
      <c r="XCQ1" s="368"/>
      <c r="XCR1" s="368"/>
      <c r="XCS1" s="368"/>
      <c r="XCT1" s="368"/>
      <c r="XCU1" s="368"/>
      <c r="XCV1" s="368"/>
      <c r="XCW1" s="368"/>
      <c r="XCX1" s="368"/>
      <c r="XCY1" s="368"/>
      <c r="XCZ1" s="368"/>
      <c r="XDA1" s="368"/>
      <c r="XDB1" s="368"/>
      <c r="XDC1" s="368"/>
      <c r="XDD1" s="368"/>
      <c r="XDE1" s="368"/>
      <c r="XDF1" s="368"/>
      <c r="XDG1" s="368"/>
      <c r="XDH1" s="368"/>
      <c r="XDI1" s="368"/>
      <c r="XDJ1" s="368"/>
      <c r="XDK1" s="368"/>
      <c r="XDL1" s="368"/>
      <c r="XDM1" s="368"/>
      <c r="XDN1" s="368"/>
      <c r="XDO1" s="368"/>
      <c r="XDP1" s="368"/>
      <c r="XDQ1" s="368"/>
      <c r="XDR1" s="368"/>
      <c r="XDS1" s="368"/>
      <c r="XDT1" s="368"/>
      <c r="XDU1" s="368"/>
      <c r="XDV1" s="368"/>
      <c r="XDW1" s="368"/>
      <c r="XDX1" s="368"/>
      <c r="XDY1" s="368"/>
      <c r="XDZ1" s="368"/>
      <c r="XEA1" s="368"/>
      <c r="XEB1" s="368"/>
      <c r="XEC1" s="368"/>
      <c r="XED1" s="368"/>
      <c r="XEE1" s="368"/>
      <c r="XEF1" s="368"/>
      <c r="XEG1" s="368"/>
      <c r="XEH1" s="368"/>
      <c r="XEI1" s="368"/>
      <c r="XEJ1" s="368"/>
    </row>
    <row r="2" spans="1:16364" ht="84.75" customHeight="1">
      <c r="A2" s="471" t="s">
        <v>670</v>
      </c>
      <c r="B2" s="482" t="s">
        <v>861</v>
      </c>
      <c r="C2" s="481" t="s">
        <v>14</v>
      </c>
      <c r="D2" s="305" t="s">
        <v>15</v>
      </c>
      <c r="E2" s="305" t="s">
        <v>21</v>
      </c>
      <c r="F2" s="305" t="s">
        <v>122</v>
      </c>
      <c r="G2" s="307" t="s">
        <v>16</v>
      </c>
      <c r="H2" s="307" t="s">
        <v>17</v>
      </c>
      <c r="I2" s="298" t="s">
        <v>666</v>
      </c>
      <c r="J2" s="298" t="s">
        <v>693</v>
      </c>
      <c r="K2" s="292" t="s">
        <v>18</v>
      </c>
      <c r="L2" s="262" t="s">
        <v>18</v>
      </c>
      <c r="M2" s="1098"/>
      <c r="N2" s="431"/>
    </row>
    <row r="3" spans="1:16364" ht="26.1" customHeight="1">
      <c r="A3" s="996"/>
      <c r="B3" s="753" t="s">
        <v>684</v>
      </c>
      <c r="C3" s="435">
        <v>0</v>
      </c>
      <c r="D3" s="197">
        <v>1400</v>
      </c>
      <c r="E3" s="1093"/>
      <c r="F3" s="312">
        <f>D3*C3</f>
        <v>0</v>
      </c>
      <c r="G3" s="202">
        <v>0</v>
      </c>
      <c r="H3" s="202">
        <v>0</v>
      </c>
      <c r="I3" s="202">
        <v>0</v>
      </c>
      <c r="J3" s="202">
        <v>0</v>
      </c>
      <c r="K3" s="202">
        <v>0</v>
      </c>
      <c r="L3" s="202">
        <v>0</v>
      </c>
      <c r="M3" s="202">
        <v>0</v>
      </c>
      <c r="N3" s="431"/>
    </row>
    <row r="4" spans="1:16364" ht="23.45" customHeight="1">
      <c r="A4" s="996"/>
      <c r="B4" s="754" t="s">
        <v>866</v>
      </c>
      <c r="C4" s="436">
        <v>0</v>
      </c>
      <c r="D4" s="198">
        <v>0.42</v>
      </c>
      <c r="E4" s="1094"/>
      <c r="F4" s="312">
        <f>D4*C4</f>
        <v>0</v>
      </c>
      <c r="G4" s="265">
        <v>0</v>
      </c>
      <c r="H4" s="265">
        <v>0</v>
      </c>
      <c r="I4" s="265">
        <v>0</v>
      </c>
      <c r="J4" s="265">
        <v>0</v>
      </c>
      <c r="K4" s="265">
        <v>0</v>
      </c>
      <c r="L4" s="265">
        <v>0</v>
      </c>
      <c r="M4" s="265">
        <v>0</v>
      </c>
      <c r="N4" s="431"/>
    </row>
    <row r="5" spans="1:16364" ht="109.5" customHeight="1">
      <c r="A5" s="996"/>
      <c r="B5" s="689" t="s">
        <v>863</v>
      </c>
      <c r="C5" s="435">
        <v>0</v>
      </c>
      <c r="D5" s="435">
        <v>0</v>
      </c>
      <c r="E5" s="201">
        <v>0</v>
      </c>
      <c r="F5" s="312">
        <f>E5+D5*C5</f>
        <v>0</v>
      </c>
      <c r="G5" s="202">
        <v>0</v>
      </c>
      <c r="H5" s="202">
        <v>0</v>
      </c>
      <c r="I5" s="202">
        <v>0</v>
      </c>
      <c r="J5" s="202">
        <v>0</v>
      </c>
      <c r="K5" s="199">
        <v>0</v>
      </c>
      <c r="L5" s="200">
        <v>0</v>
      </c>
      <c r="M5" s="202">
        <v>0</v>
      </c>
      <c r="N5" s="431"/>
    </row>
    <row r="6" spans="1:16364" ht="108.6" customHeight="1">
      <c r="A6" s="996"/>
      <c r="B6" s="689" t="s">
        <v>864</v>
      </c>
      <c r="C6" s="435">
        <v>0</v>
      </c>
      <c r="D6" s="435">
        <v>0</v>
      </c>
      <c r="E6" s="201">
        <v>0</v>
      </c>
      <c r="F6" s="312">
        <f>E6+D6*C6</f>
        <v>0</v>
      </c>
      <c r="G6" s="202">
        <v>0</v>
      </c>
      <c r="H6" s="202">
        <v>0</v>
      </c>
      <c r="I6" s="202">
        <v>0</v>
      </c>
      <c r="J6" s="202">
        <v>0</v>
      </c>
      <c r="K6" s="199">
        <v>0</v>
      </c>
      <c r="L6" s="200">
        <v>0</v>
      </c>
      <c r="M6" s="202">
        <v>0</v>
      </c>
      <c r="N6" s="431"/>
    </row>
    <row r="7" spans="1:16364" ht="19.5" customHeight="1">
      <c r="A7" s="996"/>
      <c r="B7" s="754" t="s">
        <v>862</v>
      </c>
      <c r="C7" s="435">
        <v>0</v>
      </c>
      <c r="D7" s="435">
        <v>0</v>
      </c>
      <c r="E7" s="201">
        <v>0</v>
      </c>
      <c r="F7" s="312">
        <f>E7+D7*C7</f>
        <v>0</v>
      </c>
      <c r="G7" s="202">
        <v>0</v>
      </c>
      <c r="H7" s="202">
        <v>0</v>
      </c>
      <c r="I7" s="202">
        <v>0</v>
      </c>
      <c r="J7" s="202">
        <v>0</v>
      </c>
      <c r="K7" s="199">
        <v>0</v>
      </c>
      <c r="L7" s="200">
        <v>0</v>
      </c>
      <c r="M7" s="202">
        <v>0</v>
      </c>
      <c r="N7" s="431"/>
    </row>
    <row r="8" spans="1:16364" ht="26.1" customHeight="1">
      <c r="A8" s="996"/>
      <c r="B8" s="754" t="s">
        <v>865</v>
      </c>
      <c r="C8" s="435">
        <v>0</v>
      </c>
      <c r="D8" s="435">
        <v>0</v>
      </c>
      <c r="E8" s="201">
        <v>0</v>
      </c>
      <c r="F8" s="312">
        <f>E8+D8*C8</f>
        <v>0</v>
      </c>
      <c r="G8" s="202">
        <v>0</v>
      </c>
      <c r="H8" s="202">
        <v>0</v>
      </c>
      <c r="I8" s="202">
        <v>0</v>
      </c>
      <c r="J8" s="202">
        <v>0</v>
      </c>
      <c r="K8" s="199">
        <v>0</v>
      </c>
      <c r="L8" s="200">
        <v>0</v>
      </c>
      <c r="M8" s="202">
        <v>0</v>
      </c>
      <c r="N8" s="431"/>
    </row>
    <row r="9" spans="1:16364" ht="27.6" customHeight="1">
      <c r="A9" s="996"/>
      <c r="B9" s="755" t="s">
        <v>19</v>
      </c>
      <c r="C9" s="756"/>
      <c r="D9" s="757" t="s">
        <v>21</v>
      </c>
      <c r="E9" s="201">
        <v>0</v>
      </c>
      <c r="F9" s="312">
        <f>E9</f>
        <v>0</v>
      </c>
      <c r="G9" s="202">
        <v>0</v>
      </c>
      <c r="H9" s="202">
        <v>0</v>
      </c>
      <c r="I9" s="202">
        <v>0</v>
      </c>
      <c r="J9" s="202">
        <v>0</v>
      </c>
      <c r="K9" s="203">
        <v>0</v>
      </c>
      <c r="L9" s="204">
        <v>0</v>
      </c>
      <c r="M9" s="202">
        <v>0</v>
      </c>
      <c r="N9" s="431"/>
    </row>
    <row r="10" spans="1:16364" ht="13.5" customHeight="1">
      <c r="A10" s="996"/>
      <c r="B10" s="205"/>
      <c r="C10" s="206">
        <v>0</v>
      </c>
      <c r="D10" s="437">
        <v>0</v>
      </c>
      <c r="E10" s="437">
        <v>0</v>
      </c>
      <c r="F10" s="312">
        <f t="shared" ref="F10:F15" si="0">E10+C10*D10</f>
        <v>0</v>
      </c>
      <c r="G10" s="202">
        <v>0</v>
      </c>
      <c r="H10" s="202">
        <v>0</v>
      </c>
      <c r="I10" s="202">
        <v>0</v>
      </c>
      <c r="J10" s="202">
        <v>0</v>
      </c>
      <c r="K10" s="199">
        <v>0</v>
      </c>
      <c r="L10" s="200">
        <v>0</v>
      </c>
      <c r="M10" s="202">
        <v>0</v>
      </c>
      <c r="N10" s="431"/>
    </row>
    <row r="11" spans="1:16364" ht="13.5" customHeight="1">
      <c r="A11" s="996"/>
      <c r="B11" s="205"/>
      <c r="C11" s="206">
        <v>0</v>
      </c>
      <c r="D11" s="437">
        <v>0</v>
      </c>
      <c r="E11" s="437">
        <v>0</v>
      </c>
      <c r="F11" s="312">
        <f t="shared" si="0"/>
        <v>0</v>
      </c>
      <c r="G11" s="202">
        <v>0</v>
      </c>
      <c r="H11" s="202">
        <v>0</v>
      </c>
      <c r="I11" s="202">
        <v>0</v>
      </c>
      <c r="J11" s="202">
        <v>0</v>
      </c>
      <c r="K11" s="199">
        <v>0</v>
      </c>
      <c r="L11" s="200">
        <v>0</v>
      </c>
      <c r="M11" s="202">
        <v>0</v>
      </c>
      <c r="N11" s="431"/>
    </row>
    <row r="12" spans="1:16364" ht="13.5" customHeight="1">
      <c r="A12" s="996"/>
      <c r="B12" s="205"/>
      <c r="C12" s="206">
        <v>0</v>
      </c>
      <c r="D12" s="437">
        <v>0</v>
      </c>
      <c r="E12" s="437">
        <v>0</v>
      </c>
      <c r="F12" s="312">
        <f t="shared" si="0"/>
        <v>0</v>
      </c>
      <c r="G12" s="202">
        <v>0</v>
      </c>
      <c r="H12" s="202">
        <v>0</v>
      </c>
      <c r="I12" s="202">
        <v>0</v>
      </c>
      <c r="J12" s="202">
        <v>0</v>
      </c>
      <c r="K12" s="199">
        <v>0</v>
      </c>
      <c r="L12" s="200">
        <v>0</v>
      </c>
      <c r="M12" s="202">
        <v>0</v>
      </c>
      <c r="N12" s="431"/>
    </row>
    <row r="13" spans="1:16364" ht="13.5" customHeight="1">
      <c r="A13" s="996"/>
      <c r="B13" s="205"/>
      <c r="C13" s="206">
        <v>1</v>
      </c>
      <c r="D13" s="437">
        <v>0</v>
      </c>
      <c r="E13" s="437">
        <v>0</v>
      </c>
      <c r="F13" s="312">
        <f t="shared" si="0"/>
        <v>0</v>
      </c>
      <c r="G13" s="202">
        <v>0</v>
      </c>
      <c r="H13" s="202">
        <v>0</v>
      </c>
      <c r="I13" s="202">
        <v>0</v>
      </c>
      <c r="J13" s="202">
        <v>0</v>
      </c>
      <c r="K13" s="199">
        <v>0</v>
      </c>
      <c r="L13" s="200">
        <v>0</v>
      </c>
      <c r="M13" s="202">
        <v>0</v>
      </c>
      <c r="N13" s="431"/>
    </row>
    <row r="14" spans="1:16364" ht="13.5" customHeight="1">
      <c r="A14" s="996"/>
      <c r="B14" s="205"/>
      <c r="C14" s="206">
        <v>0</v>
      </c>
      <c r="D14" s="437">
        <v>0</v>
      </c>
      <c r="E14" s="437">
        <v>0</v>
      </c>
      <c r="F14" s="312">
        <f t="shared" si="0"/>
        <v>0</v>
      </c>
      <c r="G14" s="202">
        <v>0</v>
      </c>
      <c r="H14" s="202">
        <v>0</v>
      </c>
      <c r="I14" s="202">
        <v>0</v>
      </c>
      <c r="J14" s="202">
        <v>0</v>
      </c>
      <c r="K14" s="199">
        <v>0</v>
      </c>
      <c r="L14" s="200">
        <v>0</v>
      </c>
      <c r="M14" s="202">
        <v>0</v>
      </c>
      <c r="N14" s="431"/>
    </row>
    <row r="15" spans="1:16364" ht="13.5" customHeight="1">
      <c r="A15" s="996"/>
      <c r="B15" s="205"/>
      <c r="C15" s="206">
        <v>0</v>
      </c>
      <c r="D15" s="437">
        <v>0</v>
      </c>
      <c r="E15" s="437">
        <v>0</v>
      </c>
      <c r="F15" s="312">
        <f t="shared" si="0"/>
        <v>0</v>
      </c>
      <c r="G15" s="202">
        <v>0</v>
      </c>
      <c r="H15" s="202">
        <v>0</v>
      </c>
      <c r="I15" s="202">
        <v>0</v>
      </c>
      <c r="J15" s="202">
        <v>0</v>
      </c>
      <c r="K15" s="199">
        <v>0</v>
      </c>
      <c r="L15" s="200">
        <v>0</v>
      </c>
      <c r="M15" s="202">
        <v>0</v>
      </c>
      <c r="N15" s="431"/>
    </row>
    <row r="16" spans="1:16364" ht="24.6" customHeight="1">
      <c r="A16" s="996"/>
      <c r="B16" s="1002" t="s">
        <v>589</v>
      </c>
      <c r="C16" s="1003"/>
      <c r="D16" s="1003"/>
      <c r="E16" s="1004"/>
      <c r="F16" s="758">
        <f>ROUNDUP(SUM(F3:F15),-0.5)</f>
        <v>0</v>
      </c>
      <c r="G16" s="759">
        <f t="shared" ref="G16:M16" si="1">SUM(G3:G15)</f>
        <v>0</v>
      </c>
      <c r="H16" s="759">
        <f t="shared" si="1"/>
        <v>0</v>
      </c>
      <c r="I16" s="759">
        <f t="shared" si="1"/>
        <v>0</v>
      </c>
      <c r="J16" s="759">
        <f t="shared" si="1"/>
        <v>0</v>
      </c>
      <c r="K16" s="760">
        <f t="shared" si="1"/>
        <v>0</v>
      </c>
      <c r="L16" s="761">
        <f t="shared" si="1"/>
        <v>0</v>
      </c>
      <c r="M16" s="762">
        <f t="shared" si="1"/>
        <v>0</v>
      </c>
      <c r="N16" s="431"/>
    </row>
    <row r="17" spans="1:14" ht="15.75">
      <c r="A17" s="996"/>
      <c r="B17" s="994"/>
      <c r="C17" s="995"/>
      <c r="D17" s="995"/>
      <c r="E17" s="995"/>
      <c r="F17" s="995"/>
      <c r="G17" s="995"/>
      <c r="H17" s="995"/>
      <c r="I17" s="995"/>
      <c r="J17" s="995"/>
      <c r="K17" s="995"/>
      <c r="L17" s="995"/>
      <c r="M17" s="995"/>
      <c r="N17" s="431"/>
    </row>
    <row r="18" spans="1:14" ht="53.1" customHeight="1">
      <c r="A18" s="470" t="s">
        <v>669</v>
      </c>
      <c r="B18" s="484" t="s">
        <v>671</v>
      </c>
      <c r="C18" s="483" t="s">
        <v>482</v>
      </c>
      <c r="D18" s="303" t="s">
        <v>20</v>
      </c>
      <c r="E18" s="306" t="s">
        <v>21</v>
      </c>
      <c r="F18" s="303" t="s">
        <v>122</v>
      </c>
      <c r="G18" s="304" t="s">
        <v>22</v>
      </c>
      <c r="H18" s="304" t="s">
        <v>23</v>
      </c>
      <c r="I18" s="298" t="s">
        <v>723</v>
      </c>
      <c r="J18" s="298" t="s">
        <v>724</v>
      </c>
      <c r="K18" s="193" t="s">
        <v>18</v>
      </c>
      <c r="L18" s="194" t="s">
        <v>18</v>
      </c>
      <c r="M18" s="512" t="s">
        <v>508</v>
      </c>
      <c r="N18" s="431"/>
    </row>
    <row r="19" spans="1:14" ht="38.450000000000003" customHeight="1">
      <c r="A19" s="993"/>
      <c r="B19" s="1053" t="s">
        <v>682</v>
      </c>
      <c r="C19" s="1054"/>
      <c r="D19" s="1055"/>
      <c r="E19" s="438">
        <v>0</v>
      </c>
      <c r="F19" s="314">
        <f>(E19)</f>
        <v>0</v>
      </c>
      <c r="G19" s="265">
        <v>0</v>
      </c>
      <c r="H19" s="265">
        <v>0</v>
      </c>
      <c r="I19" s="265">
        <v>0</v>
      </c>
      <c r="J19" s="265">
        <v>0</v>
      </c>
      <c r="K19" s="208">
        <v>0</v>
      </c>
      <c r="L19" s="208">
        <v>0</v>
      </c>
      <c r="M19" s="418">
        <v>0</v>
      </c>
      <c r="N19" s="431"/>
    </row>
    <row r="20" spans="1:14" ht="33.6" customHeight="1">
      <c r="A20" s="993"/>
      <c r="B20" s="1053" t="s">
        <v>683</v>
      </c>
      <c r="C20" s="1054"/>
      <c r="D20" s="1055"/>
      <c r="E20" s="438">
        <v>0</v>
      </c>
      <c r="F20" s="315">
        <f>(E20)</f>
        <v>0</v>
      </c>
      <c r="G20" s="265">
        <v>0</v>
      </c>
      <c r="H20" s="265">
        <v>0</v>
      </c>
      <c r="I20" s="265">
        <v>0</v>
      </c>
      <c r="J20" s="265">
        <v>0</v>
      </c>
      <c r="K20" s="208">
        <v>0</v>
      </c>
      <c r="L20" s="208">
        <v>0</v>
      </c>
      <c r="M20" s="418">
        <v>0</v>
      </c>
      <c r="N20" s="431"/>
    </row>
    <row r="21" spans="1:14" ht="43.5" customHeight="1">
      <c r="A21" s="993"/>
      <c r="B21" s="1005" t="s">
        <v>945</v>
      </c>
      <c r="C21" s="1005"/>
      <c r="D21" s="1006"/>
      <c r="E21" s="438">
        <v>0</v>
      </c>
      <c r="F21" s="315">
        <f>E21</f>
        <v>0</v>
      </c>
      <c r="G21" s="265">
        <v>0</v>
      </c>
      <c r="H21" s="265">
        <v>0</v>
      </c>
      <c r="I21" s="265">
        <v>0</v>
      </c>
      <c r="J21" s="265">
        <v>0</v>
      </c>
      <c r="K21" s="208">
        <v>0</v>
      </c>
      <c r="L21" s="208">
        <v>0</v>
      </c>
      <c r="M21" s="418">
        <v>0</v>
      </c>
      <c r="N21" s="431"/>
    </row>
    <row r="22" spans="1:14" ht="45.95" customHeight="1">
      <c r="A22" s="993"/>
      <c r="B22" s="1005" t="s">
        <v>750</v>
      </c>
      <c r="C22" s="1005"/>
      <c r="D22" s="1006"/>
      <c r="E22" s="438">
        <v>0</v>
      </c>
      <c r="F22" s="315">
        <f>E22</f>
        <v>0</v>
      </c>
      <c r="G22" s="265">
        <v>0</v>
      </c>
      <c r="H22" s="265">
        <v>0</v>
      </c>
      <c r="I22" s="265">
        <v>0</v>
      </c>
      <c r="J22" s="265">
        <v>0</v>
      </c>
      <c r="K22" s="208">
        <v>0</v>
      </c>
      <c r="L22" s="208">
        <v>0</v>
      </c>
      <c r="M22" s="418">
        <v>0</v>
      </c>
      <c r="N22" s="431"/>
    </row>
    <row r="23" spans="1:14" ht="36.950000000000003" customHeight="1">
      <c r="A23" s="993"/>
      <c r="B23" s="1007" t="s">
        <v>751</v>
      </c>
      <c r="C23" s="1007"/>
      <c r="D23" s="1008"/>
      <c r="E23" s="438">
        <v>0</v>
      </c>
      <c r="F23" s="315">
        <f>(E23)</f>
        <v>0</v>
      </c>
      <c r="G23" s="265">
        <v>0</v>
      </c>
      <c r="H23" s="265">
        <v>0</v>
      </c>
      <c r="I23" s="265">
        <v>0</v>
      </c>
      <c r="J23" s="265">
        <v>0</v>
      </c>
      <c r="K23" s="208">
        <v>0</v>
      </c>
      <c r="L23" s="208">
        <v>0</v>
      </c>
      <c r="M23" s="418">
        <v>0</v>
      </c>
      <c r="N23" s="431"/>
    </row>
    <row r="24" spans="1:14" ht="59.1" customHeight="1">
      <c r="A24" s="993"/>
      <c r="B24" s="1007" t="s">
        <v>752</v>
      </c>
      <c r="C24" s="1007"/>
      <c r="D24" s="1008"/>
      <c r="E24" s="438">
        <v>0</v>
      </c>
      <c r="F24" s="315">
        <f>E24</f>
        <v>0</v>
      </c>
      <c r="G24" s="265">
        <v>0</v>
      </c>
      <c r="H24" s="265">
        <v>0</v>
      </c>
      <c r="I24" s="265">
        <v>0</v>
      </c>
      <c r="J24" s="265">
        <v>0</v>
      </c>
      <c r="K24" s="208">
        <v>0</v>
      </c>
      <c r="L24" s="208">
        <v>0</v>
      </c>
      <c r="M24" s="418">
        <v>0</v>
      </c>
      <c r="N24" s="431"/>
    </row>
    <row r="25" spans="1:14" ht="47.45" customHeight="1">
      <c r="A25" s="993"/>
      <c r="B25" s="1005" t="s">
        <v>753</v>
      </c>
      <c r="C25" s="1005"/>
      <c r="D25" s="1006"/>
      <c r="E25" s="438">
        <v>0</v>
      </c>
      <c r="F25" s="315">
        <f>E25</f>
        <v>0</v>
      </c>
      <c r="G25" s="265">
        <v>0</v>
      </c>
      <c r="H25" s="265">
        <v>0</v>
      </c>
      <c r="I25" s="265">
        <v>0</v>
      </c>
      <c r="J25" s="265">
        <v>0</v>
      </c>
      <c r="K25" s="208">
        <v>0</v>
      </c>
      <c r="L25" s="208">
        <v>0</v>
      </c>
      <c r="M25" s="418">
        <v>0</v>
      </c>
      <c r="N25" s="431"/>
    </row>
    <row r="26" spans="1:14" ht="66" customHeight="1">
      <c r="A26" s="993"/>
      <c r="B26" s="731" t="s">
        <v>867</v>
      </c>
      <c r="C26" s="209">
        <v>0</v>
      </c>
      <c r="D26" s="437">
        <v>0</v>
      </c>
      <c r="E26" s="438">
        <v>0</v>
      </c>
      <c r="F26" s="315">
        <f>E26+D26*C26</f>
        <v>0</v>
      </c>
      <c r="G26" s="265">
        <v>0</v>
      </c>
      <c r="H26" s="265">
        <v>0</v>
      </c>
      <c r="I26" s="265">
        <v>0</v>
      </c>
      <c r="J26" s="265">
        <v>0</v>
      </c>
      <c r="K26" s="208">
        <v>0</v>
      </c>
      <c r="L26" s="208">
        <v>0</v>
      </c>
      <c r="M26" s="418">
        <v>0</v>
      </c>
      <c r="N26" s="431"/>
    </row>
    <row r="27" spans="1:14" ht="13.5" customHeight="1">
      <c r="A27" s="993"/>
      <c r="B27" s="210"/>
      <c r="C27" s="209">
        <v>0</v>
      </c>
      <c r="D27" s="437">
        <v>0</v>
      </c>
      <c r="E27" s="438">
        <v>0</v>
      </c>
      <c r="F27" s="315">
        <f>E27+D27*C27</f>
        <v>0</v>
      </c>
      <c r="G27" s="265">
        <v>0</v>
      </c>
      <c r="H27" s="265">
        <v>0</v>
      </c>
      <c r="I27" s="265">
        <v>0</v>
      </c>
      <c r="J27" s="265">
        <v>0</v>
      </c>
      <c r="K27" s="208">
        <v>0</v>
      </c>
      <c r="L27" s="208">
        <v>0</v>
      </c>
      <c r="M27" s="418">
        <v>0</v>
      </c>
      <c r="N27" s="431"/>
    </row>
    <row r="28" spans="1:14" ht="13.5" customHeight="1">
      <c r="A28" s="993"/>
      <c r="B28" s="210"/>
      <c r="C28" s="209">
        <v>0</v>
      </c>
      <c r="D28" s="437">
        <v>0</v>
      </c>
      <c r="E28" s="438">
        <v>0</v>
      </c>
      <c r="F28" s="315">
        <f>E28+D28*C28</f>
        <v>0</v>
      </c>
      <c r="G28" s="265">
        <v>0</v>
      </c>
      <c r="H28" s="265">
        <v>0</v>
      </c>
      <c r="I28" s="265">
        <v>0</v>
      </c>
      <c r="J28" s="265">
        <v>0</v>
      </c>
      <c r="K28" s="208">
        <v>0</v>
      </c>
      <c r="L28" s="208">
        <v>0</v>
      </c>
      <c r="M28" s="418">
        <v>0</v>
      </c>
      <c r="N28" s="431"/>
    </row>
    <row r="29" spans="1:14" ht="13.5" customHeight="1">
      <c r="A29" s="993"/>
      <c r="B29" s="210"/>
      <c r="C29" s="209">
        <v>0</v>
      </c>
      <c r="D29" s="437">
        <v>0</v>
      </c>
      <c r="E29" s="438">
        <v>0</v>
      </c>
      <c r="F29" s="315">
        <f>E29+D29*C29</f>
        <v>0</v>
      </c>
      <c r="G29" s="265">
        <v>0</v>
      </c>
      <c r="H29" s="265">
        <v>0</v>
      </c>
      <c r="I29" s="265">
        <v>0</v>
      </c>
      <c r="J29" s="265">
        <v>0</v>
      </c>
      <c r="K29" s="208">
        <v>0</v>
      </c>
      <c r="L29" s="208">
        <v>0</v>
      </c>
      <c r="M29" s="418">
        <v>0</v>
      </c>
      <c r="N29" s="431"/>
    </row>
    <row r="30" spans="1:14" ht="13.5" customHeight="1">
      <c r="A30" s="993"/>
      <c r="B30" s="293"/>
      <c r="C30" s="209">
        <v>0</v>
      </c>
      <c r="D30" s="437">
        <v>0</v>
      </c>
      <c r="E30" s="438">
        <v>0</v>
      </c>
      <c r="F30" s="315">
        <f>E30+D30*C30</f>
        <v>0</v>
      </c>
      <c r="G30" s="265">
        <v>0</v>
      </c>
      <c r="H30" s="265">
        <v>0</v>
      </c>
      <c r="I30" s="265">
        <v>0</v>
      </c>
      <c r="J30" s="265">
        <v>0</v>
      </c>
      <c r="K30" s="208">
        <v>0</v>
      </c>
      <c r="L30" s="208">
        <v>0</v>
      </c>
      <c r="M30" s="418">
        <v>0</v>
      </c>
      <c r="N30" s="431"/>
    </row>
    <row r="31" spans="1:14" ht="23.45" customHeight="1">
      <c r="A31" s="993"/>
      <c r="B31" s="1013" t="s">
        <v>590</v>
      </c>
      <c r="C31" s="1014"/>
      <c r="D31" s="1014"/>
      <c r="E31" s="1015"/>
      <c r="F31" s="316">
        <f>ROUNDUP(SUM(F19:F30),-0.5)</f>
        <v>0</v>
      </c>
      <c r="G31" s="434">
        <f t="shared" ref="G31:M31" si="2">SUM(G19:G30)</f>
        <v>0</v>
      </c>
      <c r="H31" s="434">
        <f t="shared" si="2"/>
        <v>0</v>
      </c>
      <c r="I31" s="434">
        <f t="shared" si="2"/>
        <v>0</v>
      </c>
      <c r="J31" s="434">
        <f t="shared" si="2"/>
        <v>0</v>
      </c>
      <c r="K31" s="211">
        <f t="shared" si="2"/>
        <v>0</v>
      </c>
      <c r="L31" s="212">
        <f t="shared" si="2"/>
        <v>0</v>
      </c>
      <c r="M31" s="419">
        <f t="shared" si="2"/>
        <v>0</v>
      </c>
      <c r="N31" s="431"/>
    </row>
    <row r="32" spans="1:14" ht="15.75">
      <c r="A32" s="993"/>
      <c r="B32" s="985"/>
      <c r="C32" s="986"/>
      <c r="D32" s="986"/>
      <c r="E32" s="986"/>
      <c r="F32" s="986"/>
      <c r="G32" s="986"/>
      <c r="H32" s="986"/>
      <c r="I32" s="986"/>
      <c r="J32" s="986"/>
      <c r="K32" s="986"/>
      <c r="L32" s="986"/>
      <c r="M32" s="986"/>
      <c r="N32" s="431"/>
    </row>
    <row r="33" spans="1:14" ht="97.5" customHeight="1">
      <c r="A33" s="470" t="s">
        <v>672</v>
      </c>
      <c r="B33" s="1009" t="s">
        <v>1042</v>
      </c>
      <c r="C33" s="1009"/>
      <c r="D33" s="1009"/>
      <c r="E33" s="1009"/>
      <c r="F33" s="1009"/>
      <c r="G33" s="1009"/>
      <c r="H33" s="1009"/>
      <c r="I33" s="1009"/>
      <c r="J33" s="1009"/>
      <c r="K33" s="1009"/>
      <c r="L33" s="1009"/>
      <c r="M33" s="1010"/>
      <c r="N33" s="431"/>
    </row>
    <row r="34" spans="1:14" ht="56.25">
      <c r="A34" s="1022"/>
      <c r="B34" s="190" t="s">
        <v>868</v>
      </c>
      <c r="C34" s="305" t="s">
        <v>25</v>
      </c>
      <c r="D34" s="213"/>
      <c r="E34" s="305" t="s">
        <v>537</v>
      </c>
      <c r="F34" s="299" t="s">
        <v>122</v>
      </c>
      <c r="G34" s="372"/>
      <c r="H34" s="373"/>
      <c r="I34" s="298" t="s">
        <v>723</v>
      </c>
      <c r="J34" s="298" t="s">
        <v>724</v>
      </c>
      <c r="K34" s="193" t="s">
        <v>18</v>
      </c>
      <c r="L34" s="192" t="s">
        <v>18</v>
      </c>
      <c r="M34" s="512" t="s">
        <v>508</v>
      </c>
      <c r="N34" s="431"/>
    </row>
    <row r="35" spans="1:14" ht="13.5" customHeight="1">
      <c r="A35" s="1022"/>
      <c r="B35" s="754" t="s">
        <v>158</v>
      </c>
      <c r="C35" s="460">
        <v>0</v>
      </c>
      <c r="D35" s="214"/>
      <c r="E35" s="461">
        <v>0</v>
      </c>
      <c r="F35" s="319">
        <f>(C35*E35)</f>
        <v>0</v>
      </c>
      <c r="G35" s="374"/>
      <c r="H35" s="375"/>
      <c r="I35" s="231">
        <v>0</v>
      </c>
      <c r="J35" s="231">
        <v>0</v>
      </c>
      <c r="K35" s="216">
        <v>0</v>
      </c>
      <c r="L35" s="217">
        <v>0</v>
      </c>
      <c r="M35" s="420">
        <v>0</v>
      </c>
      <c r="N35" s="431"/>
    </row>
    <row r="36" spans="1:14" ht="13.5" customHeight="1">
      <c r="A36" s="1022"/>
      <c r="B36" s="754" t="s">
        <v>26</v>
      </c>
      <c r="C36" s="460">
        <v>0</v>
      </c>
      <c r="D36" s="214"/>
      <c r="E36" s="461">
        <v>0</v>
      </c>
      <c r="F36" s="319">
        <f t="shared" ref="F36:F77" si="3">(C36*E36)</f>
        <v>0</v>
      </c>
      <c r="G36" s="374"/>
      <c r="H36" s="375"/>
      <c r="I36" s="231">
        <v>0</v>
      </c>
      <c r="J36" s="231">
        <v>0</v>
      </c>
      <c r="K36" s="217">
        <v>0</v>
      </c>
      <c r="L36" s="217">
        <v>0</v>
      </c>
      <c r="M36" s="420">
        <v>0</v>
      </c>
      <c r="N36" s="431"/>
    </row>
    <row r="37" spans="1:14" ht="13.5" customHeight="1">
      <c r="A37" s="1022"/>
      <c r="B37" s="219" t="s">
        <v>2</v>
      </c>
      <c r="C37" s="460">
        <v>0</v>
      </c>
      <c r="D37" s="214"/>
      <c r="E37" s="461">
        <v>0</v>
      </c>
      <c r="F37" s="319">
        <f t="shared" si="3"/>
        <v>0</v>
      </c>
      <c r="G37" s="374"/>
      <c r="H37" s="375"/>
      <c r="I37" s="231">
        <v>0</v>
      </c>
      <c r="J37" s="231">
        <v>0</v>
      </c>
      <c r="K37" s="217">
        <v>0</v>
      </c>
      <c r="L37" s="217">
        <v>0</v>
      </c>
      <c r="M37" s="420">
        <v>0</v>
      </c>
      <c r="N37" s="431"/>
    </row>
    <row r="38" spans="1:14" ht="13.5" customHeight="1">
      <c r="A38" s="1022"/>
      <c r="B38" s="754" t="s">
        <v>27</v>
      </c>
      <c r="C38" s="460">
        <v>0</v>
      </c>
      <c r="D38" s="214"/>
      <c r="E38" s="461">
        <v>0</v>
      </c>
      <c r="F38" s="319">
        <f t="shared" si="3"/>
        <v>0</v>
      </c>
      <c r="G38" s="374"/>
      <c r="H38" s="375"/>
      <c r="I38" s="231">
        <v>0</v>
      </c>
      <c r="J38" s="231">
        <v>0</v>
      </c>
      <c r="K38" s="217">
        <v>0</v>
      </c>
      <c r="L38" s="217">
        <v>0</v>
      </c>
      <c r="M38" s="420">
        <v>0</v>
      </c>
      <c r="N38" s="431"/>
    </row>
    <row r="39" spans="1:14" ht="13.5" customHeight="1">
      <c r="A39" s="1022"/>
      <c r="B39" s="754" t="s">
        <v>28</v>
      </c>
      <c r="C39" s="460">
        <v>0</v>
      </c>
      <c r="D39" s="214"/>
      <c r="E39" s="461">
        <v>0</v>
      </c>
      <c r="F39" s="319">
        <f t="shared" si="3"/>
        <v>0</v>
      </c>
      <c r="G39" s="374"/>
      <c r="H39" s="375"/>
      <c r="I39" s="231">
        <v>0</v>
      </c>
      <c r="J39" s="231">
        <v>0</v>
      </c>
      <c r="K39" s="217">
        <v>0</v>
      </c>
      <c r="L39" s="217">
        <v>0</v>
      </c>
      <c r="M39" s="420">
        <v>0</v>
      </c>
      <c r="N39" s="431"/>
    </row>
    <row r="40" spans="1:14" ht="13.5" customHeight="1">
      <c r="A40" s="1022"/>
      <c r="B40" s="754" t="s">
        <v>515</v>
      </c>
      <c r="C40" s="460">
        <v>0</v>
      </c>
      <c r="D40" s="214"/>
      <c r="E40" s="461">
        <v>0</v>
      </c>
      <c r="F40" s="319">
        <f t="shared" si="3"/>
        <v>0</v>
      </c>
      <c r="G40" s="374"/>
      <c r="H40" s="375"/>
      <c r="I40" s="231">
        <v>0</v>
      </c>
      <c r="J40" s="231">
        <v>0</v>
      </c>
      <c r="K40" s="217">
        <v>0</v>
      </c>
      <c r="L40" s="217">
        <v>0</v>
      </c>
      <c r="M40" s="420">
        <v>0</v>
      </c>
      <c r="N40" s="431"/>
    </row>
    <row r="41" spans="1:14" ht="13.5" customHeight="1">
      <c r="A41" s="1022"/>
      <c r="B41" s="754" t="s">
        <v>29</v>
      </c>
      <c r="C41" s="460">
        <v>0</v>
      </c>
      <c r="D41" s="214"/>
      <c r="E41" s="461">
        <v>0</v>
      </c>
      <c r="F41" s="319">
        <f t="shared" si="3"/>
        <v>0</v>
      </c>
      <c r="G41" s="374"/>
      <c r="H41" s="375"/>
      <c r="I41" s="231">
        <v>0</v>
      </c>
      <c r="J41" s="231">
        <v>0</v>
      </c>
      <c r="K41" s="217">
        <v>0</v>
      </c>
      <c r="L41" s="217">
        <v>0</v>
      </c>
      <c r="M41" s="420">
        <v>0</v>
      </c>
      <c r="N41" s="431"/>
    </row>
    <row r="42" spans="1:14" ht="23.45" customHeight="1">
      <c r="A42" s="1022"/>
      <c r="B42" s="754" t="s">
        <v>869</v>
      </c>
      <c r="C42" s="849">
        <f>('3 KALKULATION Zusammenfassung'!D14)</f>
        <v>0</v>
      </c>
      <c r="D42" s="214"/>
      <c r="E42" s="461">
        <v>0</v>
      </c>
      <c r="F42" s="319">
        <f t="shared" si="3"/>
        <v>0</v>
      </c>
      <c r="G42" s="374"/>
      <c r="H42" s="375"/>
      <c r="I42" s="231">
        <v>0</v>
      </c>
      <c r="J42" s="231">
        <v>0</v>
      </c>
      <c r="K42" s="217">
        <v>0</v>
      </c>
      <c r="L42" s="217">
        <v>0</v>
      </c>
      <c r="M42" s="420">
        <v>0</v>
      </c>
      <c r="N42" s="431"/>
    </row>
    <row r="43" spans="1:14" ht="13.5" customHeight="1">
      <c r="A43" s="1022"/>
      <c r="B43" s="754" t="s">
        <v>30</v>
      </c>
      <c r="C43" s="460">
        <v>0</v>
      </c>
      <c r="D43" s="214"/>
      <c r="E43" s="461">
        <v>0</v>
      </c>
      <c r="F43" s="319">
        <f t="shared" si="3"/>
        <v>0</v>
      </c>
      <c r="G43" s="374"/>
      <c r="H43" s="375"/>
      <c r="I43" s="231">
        <v>0</v>
      </c>
      <c r="J43" s="231">
        <v>0</v>
      </c>
      <c r="K43" s="217">
        <v>0</v>
      </c>
      <c r="L43" s="217">
        <v>0</v>
      </c>
      <c r="M43" s="420">
        <v>0</v>
      </c>
      <c r="N43" s="431"/>
    </row>
    <row r="44" spans="1:14" ht="13.5" customHeight="1">
      <c r="A44" s="1022"/>
      <c r="B44" s="754" t="s">
        <v>31</v>
      </c>
      <c r="C44" s="460">
        <v>0</v>
      </c>
      <c r="D44" s="214"/>
      <c r="E44" s="461">
        <v>0</v>
      </c>
      <c r="F44" s="319">
        <f t="shared" si="3"/>
        <v>0</v>
      </c>
      <c r="G44" s="374"/>
      <c r="H44" s="375"/>
      <c r="I44" s="231">
        <v>0</v>
      </c>
      <c r="J44" s="231">
        <v>0</v>
      </c>
      <c r="K44" s="217">
        <v>0</v>
      </c>
      <c r="L44" s="217">
        <v>0</v>
      </c>
      <c r="M44" s="420">
        <v>0</v>
      </c>
      <c r="N44" s="431"/>
    </row>
    <row r="45" spans="1:14" ht="13.5" customHeight="1">
      <c r="A45" s="1022"/>
      <c r="B45" s="754" t="s">
        <v>4</v>
      </c>
      <c r="C45" s="460">
        <v>0</v>
      </c>
      <c r="D45" s="214"/>
      <c r="E45" s="461">
        <v>0</v>
      </c>
      <c r="F45" s="319">
        <f t="shared" si="3"/>
        <v>0</v>
      </c>
      <c r="G45" s="374"/>
      <c r="H45" s="375"/>
      <c r="I45" s="231">
        <v>0</v>
      </c>
      <c r="J45" s="231">
        <v>0</v>
      </c>
      <c r="K45" s="217">
        <v>0</v>
      </c>
      <c r="L45" s="217">
        <v>0</v>
      </c>
      <c r="M45" s="420">
        <v>0</v>
      </c>
      <c r="N45" s="431"/>
    </row>
    <row r="46" spans="1:14" ht="13.5" customHeight="1">
      <c r="A46" s="1022"/>
      <c r="B46" s="754" t="s">
        <v>516</v>
      </c>
      <c r="C46" s="460">
        <v>0</v>
      </c>
      <c r="D46" s="214"/>
      <c r="E46" s="461">
        <v>0</v>
      </c>
      <c r="F46" s="319">
        <f t="shared" si="3"/>
        <v>0</v>
      </c>
      <c r="G46" s="374"/>
      <c r="H46" s="375"/>
      <c r="I46" s="231">
        <v>0</v>
      </c>
      <c r="J46" s="231">
        <v>0</v>
      </c>
      <c r="K46" s="217">
        <v>0</v>
      </c>
      <c r="L46" s="217">
        <v>0</v>
      </c>
      <c r="M46" s="420">
        <v>0</v>
      </c>
      <c r="N46" s="431"/>
    </row>
    <row r="47" spans="1:14" ht="13.5" customHeight="1">
      <c r="A47" s="1022"/>
      <c r="B47" s="754" t="s">
        <v>32</v>
      </c>
      <c r="C47" s="460">
        <v>0</v>
      </c>
      <c r="D47" s="214"/>
      <c r="E47" s="461">
        <v>0</v>
      </c>
      <c r="F47" s="319">
        <f t="shared" si="3"/>
        <v>0</v>
      </c>
      <c r="G47" s="374"/>
      <c r="H47" s="375"/>
      <c r="I47" s="231">
        <v>0</v>
      </c>
      <c r="J47" s="231">
        <v>0</v>
      </c>
      <c r="K47" s="217">
        <v>0</v>
      </c>
      <c r="L47" s="217">
        <v>0</v>
      </c>
      <c r="M47" s="420">
        <v>0</v>
      </c>
      <c r="N47" s="431"/>
    </row>
    <row r="48" spans="1:14" ht="13.5" customHeight="1">
      <c r="A48" s="1022"/>
      <c r="B48" s="754" t="s">
        <v>33</v>
      </c>
      <c r="C48" s="460">
        <v>0</v>
      </c>
      <c r="D48" s="214"/>
      <c r="E48" s="461">
        <v>0</v>
      </c>
      <c r="F48" s="319">
        <f t="shared" si="3"/>
        <v>0</v>
      </c>
      <c r="G48" s="374"/>
      <c r="H48" s="375"/>
      <c r="I48" s="231">
        <v>0</v>
      </c>
      <c r="J48" s="231">
        <v>0</v>
      </c>
      <c r="K48" s="217">
        <v>0</v>
      </c>
      <c r="L48" s="217">
        <v>0</v>
      </c>
      <c r="M48" s="420">
        <v>0</v>
      </c>
      <c r="N48" s="431"/>
    </row>
    <row r="49" spans="1:14" ht="13.5" customHeight="1">
      <c r="A49" s="1022"/>
      <c r="B49" s="754" t="s">
        <v>34</v>
      </c>
      <c r="C49" s="460">
        <v>0</v>
      </c>
      <c r="D49" s="214"/>
      <c r="E49" s="461">
        <v>0</v>
      </c>
      <c r="F49" s="319">
        <f t="shared" si="3"/>
        <v>0</v>
      </c>
      <c r="G49" s="374"/>
      <c r="H49" s="375"/>
      <c r="I49" s="231">
        <v>0</v>
      </c>
      <c r="J49" s="231">
        <v>0</v>
      </c>
      <c r="K49" s="217">
        <v>0</v>
      </c>
      <c r="L49" s="217">
        <v>0</v>
      </c>
      <c r="M49" s="420">
        <v>0</v>
      </c>
      <c r="N49" s="431"/>
    </row>
    <row r="50" spans="1:14" ht="13.5" customHeight="1">
      <c r="A50" s="1022"/>
      <c r="B50" s="754" t="s">
        <v>514</v>
      </c>
      <c r="C50" s="460">
        <v>0</v>
      </c>
      <c r="D50" s="214"/>
      <c r="E50" s="461">
        <v>0</v>
      </c>
      <c r="F50" s="319">
        <f t="shared" si="3"/>
        <v>0</v>
      </c>
      <c r="G50" s="374"/>
      <c r="H50" s="375"/>
      <c r="I50" s="231">
        <v>0</v>
      </c>
      <c r="J50" s="231">
        <v>0</v>
      </c>
      <c r="K50" s="217">
        <v>0</v>
      </c>
      <c r="L50" s="217">
        <v>0</v>
      </c>
      <c r="M50" s="420">
        <v>0</v>
      </c>
      <c r="N50" s="431"/>
    </row>
    <row r="51" spans="1:14" ht="13.5" customHeight="1">
      <c r="A51" s="1022"/>
      <c r="B51" s="754" t="s">
        <v>35</v>
      </c>
      <c r="C51" s="460">
        <v>0</v>
      </c>
      <c r="D51" s="214"/>
      <c r="E51" s="461">
        <v>0</v>
      </c>
      <c r="F51" s="319">
        <f t="shared" si="3"/>
        <v>0</v>
      </c>
      <c r="G51" s="374"/>
      <c r="H51" s="375"/>
      <c r="I51" s="231">
        <v>0</v>
      </c>
      <c r="J51" s="231">
        <v>0</v>
      </c>
      <c r="K51" s="217">
        <v>0</v>
      </c>
      <c r="L51" s="217">
        <v>0</v>
      </c>
      <c r="M51" s="420">
        <v>0</v>
      </c>
      <c r="N51" s="431"/>
    </row>
    <row r="52" spans="1:14" ht="20.100000000000001" customHeight="1">
      <c r="A52" s="1022"/>
      <c r="B52" s="754" t="s">
        <v>870</v>
      </c>
      <c r="C52" s="849">
        <f>('3 KALKULATION Zusammenfassung'!D15)</f>
        <v>0</v>
      </c>
      <c r="D52" s="214"/>
      <c r="E52" s="461">
        <v>0</v>
      </c>
      <c r="F52" s="319">
        <f t="shared" si="3"/>
        <v>0</v>
      </c>
      <c r="G52" s="374"/>
      <c r="H52" s="375"/>
      <c r="I52" s="231">
        <v>0</v>
      </c>
      <c r="J52" s="231">
        <v>0</v>
      </c>
      <c r="K52" s="217">
        <v>0</v>
      </c>
      <c r="L52" s="217">
        <v>0</v>
      </c>
      <c r="M52" s="420">
        <v>0</v>
      </c>
      <c r="N52" s="431"/>
    </row>
    <row r="53" spans="1:14" ht="13.5" customHeight="1">
      <c r="A53" s="1022"/>
      <c r="B53" s="754" t="s">
        <v>36</v>
      </c>
      <c r="C53" s="460">
        <v>0</v>
      </c>
      <c r="D53" s="214"/>
      <c r="E53" s="461">
        <v>0</v>
      </c>
      <c r="F53" s="319">
        <f t="shared" si="3"/>
        <v>0</v>
      </c>
      <c r="G53" s="374"/>
      <c r="H53" s="375"/>
      <c r="I53" s="231">
        <v>0</v>
      </c>
      <c r="J53" s="231">
        <v>0</v>
      </c>
      <c r="K53" s="217">
        <v>0</v>
      </c>
      <c r="L53" s="217">
        <v>0</v>
      </c>
      <c r="M53" s="420">
        <v>0</v>
      </c>
      <c r="N53" s="431"/>
    </row>
    <row r="54" spans="1:14" ht="13.5" customHeight="1">
      <c r="A54" s="1022"/>
      <c r="B54" s="754" t="s">
        <v>37</v>
      </c>
      <c r="C54" s="460">
        <v>0</v>
      </c>
      <c r="D54" s="214"/>
      <c r="E54" s="461">
        <v>0</v>
      </c>
      <c r="F54" s="319">
        <f t="shared" si="3"/>
        <v>0</v>
      </c>
      <c r="G54" s="374"/>
      <c r="H54" s="375"/>
      <c r="I54" s="231">
        <v>0</v>
      </c>
      <c r="J54" s="231">
        <v>0</v>
      </c>
      <c r="K54" s="217">
        <v>0</v>
      </c>
      <c r="L54" s="217">
        <v>0</v>
      </c>
      <c r="M54" s="420">
        <v>0</v>
      </c>
      <c r="N54" s="431"/>
    </row>
    <row r="55" spans="1:14" ht="13.5" customHeight="1">
      <c r="A55" s="1022"/>
      <c r="B55" s="754" t="s">
        <v>38</v>
      </c>
      <c r="C55" s="460">
        <v>0</v>
      </c>
      <c r="D55" s="214"/>
      <c r="E55" s="461">
        <v>0</v>
      </c>
      <c r="F55" s="319">
        <f t="shared" si="3"/>
        <v>0</v>
      </c>
      <c r="G55" s="374"/>
      <c r="H55" s="375"/>
      <c r="I55" s="231">
        <v>0</v>
      </c>
      <c r="J55" s="231">
        <v>0</v>
      </c>
      <c r="K55" s="217">
        <v>0</v>
      </c>
      <c r="L55" s="217">
        <v>0</v>
      </c>
      <c r="M55" s="420">
        <v>0</v>
      </c>
      <c r="N55" s="431"/>
    </row>
    <row r="56" spans="1:14" ht="13.5" customHeight="1">
      <c r="A56" s="1022"/>
      <c r="B56" s="754" t="s">
        <v>517</v>
      </c>
      <c r="C56" s="460">
        <v>0</v>
      </c>
      <c r="D56" s="214"/>
      <c r="E56" s="461">
        <v>0</v>
      </c>
      <c r="F56" s="319">
        <f t="shared" si="3"/>
        <v>0</v>
      </c>
      <c r="G56" s="374"/>
      <c r="H56" s="375"/>
      <c r="I56" s="231">
        <v>0</v>
      </c>
      <c r="J56" s="231">
        <v>0</v>
      </c>
      <c r="K56" s="217">
        <v>0</v>
      </c>
      <c r="L56" s="217">
        <v>0</v>
      </c>
      <c r="M56" s="420">
        <v>0</v>
      </c>
      <c r="N56" s="431"/>
    </row>
    <row r="57" spans="1:14" ht="13.5" customHeight="1">
      <c r="A57" s="1022"/>
      <c r="B57" s="754" t="s">
        <v>518</v>
      </c>
      <c r="C57" s="460">
        <v>0</v>
      </c>
      <c r="D57" s="214"/>
      <c r="E57" s="461">
        <v>0</v>
      </c>
      <c r="F57" s="319">
        <f t="shared" si="3"/>
        <v>0</v>
      </c>
      <c r="G57" s="374"/>
      <c r="H57" s="375"/>
      <c r="I57" s="231">
        <v>0</v>
      </c>
      <c r="J57" s="231">
        <v>0</v>
      </c>
      <c r="K57" s="217">
        <v>0</v>
      </c>
      <c r="L57" s="217">
        <v>0</v>
      </c>
      <c r="M57" s="420">
        <v>0</v>
      </c>
      <c r="N57" s="431"/>
    </row>
    <row r="58" spans="1:14" ht="13.5" customHeight="1">
      <c r="A58" s="1022"/>
      <c r="B58" s="754" t="s">
        <v>519</v>
      </c>
      <c r="C58" s="460">
        <v>0</v>
      </c>
      <c r="D58" s="214"/>
      <c r="E58" s="461">
        <v>0</v>
      </c>
      <c r="F58" s="319">
        <f t="shared" si="3"/>
        <v>0</v>
      </c>
      <c r="G58" s="374"/>
      <c r="H58" s="375"/>
      <c r="I58" s="231">
        <v>0</v>
      </c>
      <c r="J58" s="231">
        <v>0</v>
      </c>
      <c r="K58" s="217">
        <v>0</v>
      </c>
      <c r="L58" s="217">
        <v>0</v>
      </c>
      <c r="M58" s="420">
        <v>0</v>
      </c>
      <c r="N58" s="431"/>
    </row>
    <row r="59" spans="1:14" ht="13.5" customHeight="1">
      <c r="A59" s="1022"/>
      <c r="B59" s="754" t="s">
        <v>524</v>
      </c>
      <c r="C59" s="460">
        <v>0</v>
      </c>
      <c r="D59" s="214"/>
      <c r="E59" s="461">
        <v>0</v>
      </c>
      <c r="F59" s="319">
        <f t="shared" si="3"/>
        <v>0</v>
      </c>
      <c r="G59" s="374"/>
      <c r="H59" s="375"/>
      <c r="I59" s="231">
        <v>0</v>
      </c>
      <c r="J59" s="231">
        <v>0</v>
      </c>
      <c r="K59" s="217">
        <v>0</v>
      </c>
      <c r="L59" s="217">
        <v>0</v>
      </c>
      <c r="M59" s="420">
        <v>0</v>
      </c>
      <c r="N59" s="431"/>
    </row>
    <row r="60" spans="1:14" ht="13.5" customHeight="1">
      <c r="A60" s="1022"/>
      <c r="B60" s="754" t="s">
        <v>525</v>
      </c>
      <c r="C60" s="460">
        <v>0</v>
      </c>
      <c r="D60" s="214"/>
      <c r="E60" s="461">
        <v>0</v>
      </c>
      <c r="F60" s="319">
        <f t="shared" si="3"/>
        <v>0</v>
      </c>
      <c r="G60" s="374"/>
      <c r="H60" s="375"/>
      <c r="I60" s="231">
        <v>0</v>
      </c>
      <c r="J60" s="231">
        <v>0</v>
      </c>
      <c r="K60" s="217">
        <v>0</v>
      </c>
      <c r="L60" s="217">
        <v>0</v>
      </c>
      <c r="M60" s="420">
        <v>0</v>
      </c>
      <c r="N60" s="431"/>
    </row>
    <row r="61" spans="1:14" ht="13.5" customHeight="1">
      <c r="A61" s="1022"/>
      <c r="B61" s="754" t="s">
        <v>526</v>
      </c>
      <c r="C61" s="460">
        <v>0</v>
      </c>
      <c r="D61" s="214"/>
      <c r="E61" s="461">
        <v>0</v>
      </c>
      <c r="F61" s="319">
        <f t="shared" si="3"/>
        <v>0</v>
      </c>
      <c r="G61" s="374"/>
      <c r="H61" s="375"/>
      <c r="I61" s="231">
        <v>0</v>
      </c>
      <c r="J61" s="231">
        <v>0</v>
      </c>
      <c r="K61" s="217">
        <v>0</v>
      </c>
      <c r="L61" s="217">
        <v>0</v>
      </c>
      <c r="M61" s="420">
        <v>0</v>
      </c>
      <c r="N61" s="431"/>
    </row>
    <row r="62" spans="1:14" ht="13.5" customHeight="1">
      <c r="A62" s="1022"/>
      <c r="B62" s="754" t="s">
        <v>520</v>
      </c>
      <c r="C62" s="460">
        <v>0</v>
      </c>
      <c r="D62" s="214"/>
      <c r="E62" s="461">
        <v>0</v>
      </c>
      <c r="F62" s="319">
        <f t="shared" si="3"/>
        <v>0</v>
      </c>
      <c r="G62" s="374"/>
      <c r="H62" s="375"/>
      <c r="I62" s="231">
        <v>0</v>
      </c>
      <c r="J62" s="231">
        <v>0</v>
      </c>
      <c r="K62" s="217">
        <v>0</v>
      </c>
      <c r="L62" s="217">
        <v>0</v>
      </c>
      <c r="M62" s="420">
        <v>0</v>
      </c>
      <c r="N62" s="431"/>
    </row>
    <row r="63" spans="1:14" ht="13.5" customHeight="1">
      <c r="A63" s="1022"/>
      <c r="B63" s="754" t="s">
        <v>39</v>
      </c>
      <c r="C63" s="460">
        <v>0</v>
      </c>
      <c r="D63" s="214"/>
      <c r="E63" s="461">
        <v>0</v>
      </c>
      <c r="F63" s="319">
        <f t="shared" si="3"/>
        <v>0</v>
      </c>
      <c r="G63" s="374"/>
      <c r="H63" s="375"/>
      <c r="I63" s="231">
        <v>0</v>
      </c>
      <c r="J63" s="231">
        <v>0</v>
      </c>
      <c r="K63" s="217">
        <v>0</v>
      </c>
      <c r="L63" s="217">
        <v>0</v>
      </c>
      <c r="M63" s="420">
        <v>0</v>
      </c>
      <c r="N63" s="431"/>
    </row>
    <row r="64" spans="1:14" ht="13.5" customHeight="1">
      <c r="A64" s="1022"/>
      <c r="B64" s="754" t="s">
        <v>40</v>
      </c>
      <c r="C64" s="460">
        <v>0</v>
      </c>
      <c r="D64" s="214"/>
      <c r="E64" s="461">
        <v>0</v>
      </c>
      <c r="F64" s="319">
        <f t="shared" si="3"/>
        <v>0</v>
      </c>
      <c r="G64" s="374"/>
      <c r="H64" s="375"/>
      <c r="I64" s="231">
        <v>0</v>
      </c>
      <c r="J64" s="231">
        <v>0</v>
      </c>
      <c r="K64" s="217">
        <v>0</v>
      </c>
      <c r="L64" s="217">
        <v>0</v>
      </c>
      <c r="M64" s="420">
        <v>0</v>
      </c>
      <c r="N64" s="431"/>
    </row>
    <row r="65" spans="1:69" ht="13.5" customHeight="1">
      <c r="A65" s="1022"/>
      <c r="B65" s="754" t="s">
        <v>521</v>
      </c>
      <c r="C65" s="460">
        <v>0</v>
      </c>
      <c r="D65" s="214"/>
      <c r="E65" s="461">
        <v>0</v>
      </c>
      <c r="F65" s="319">
        <f t="shared" si="3"/>
        <v>0</v>
      </c>
      <c r="G65" s="374"/>
      <c r="H65" s="375"/>
      <c r="I65" s="231">
        <v>0</v>
      </c>
      <c r="J65" s="231">
        <v>0</v>
      </c>
      <c r="K65" s="217">
        <v>0</v>
      </c>
      <c r="L65" s="217">
        <v>0</v>
      </c>
      <c r="M65" s="420">
        <v>0</v>
      </c>
      <c r="N65" s="431"/>
    </row>
    <row r="66" spans="1:69" ht="13.5" customHeight="1">
      <c r="A66" s="1022"/>
      <c r="B66" s="754" t="s">
        <v>41</v>
      </c>
      <c r="C66" s="460">
        <v>0</v>
      </c>
      <c r="D66" s="214"/>
      <c r="E66" s="461">
        <v>0</v>
      </c>
      <c r="F66" s="319">
        <f t="shared" si="3"/>
        <v>0</v>
      </c>
      <c r="G66" s="374"/>
      <c r="H66" s="375"/>
      <c r="I66" s="231">
        <v>0</v>
      </c>
      <c r="J66" s="231">
        <v>0</v>
      </c>
      <c r="K66" s="217">
        <v>0</v>
      </c>
      <c r="L66" s="217">
        <v>0</v>
      </c>
      <c r="M66" s="420">
        <v>0</v>
      </c>
      <c r="N66" s="431"/>
    </row>
    <row r="67" spans="1:69" ht="13.5" customHeight="1">
      <c r="A67" s="1022"/>
      <c r="B67" s="754" t="s">
        <v>42</v>
      </c>
      <c r="C67" s="460">
        <v>0</v>
      </c>
      <c r="D67" s="214"/>
      <c r="E67" s="461">
        <v>0</v>
      </c>
      <c r="F67" s="319">
        <f t="shared" si="3"/>
        <v>0</v>
      </c>
      <c r="G67" s="374"/>
      <c r="H67" s="375"/>
      <c r="I67" s="231">
        <v>0</v>
      </c>
      <c r="J67" s="231">
        <v>0</v>
      </c>
      <c r="K67" s="217">
        <v>0</v>
      </c>
      <c r="L67" s="217">
        <v>0</v>
      </c>
      <c r="M67" s="420">
        <v>0</v>
      </c>
      <c r="N67" s="431"/>
    </row>
    <row r="68" spans="1:69" ht="13.5" customHeight="1">
      <c r="A68" s="1022"/>
      <c r="B68" s="754" t="s">
        <v>43</v>
      </c>
      <c r="C68" s="460">
        <v>0</v>
      </c>
      <c r="D68" s="214"/>
      <c r="E68" s="461">
        <v>0</v>
      </c>
      <c r="F68" s="319">
        <f t="shared" si="3"/>
        <v>0</v>
      </c>
      <c r="G68" s="374"/>
      <c r="H68" s="375"/>
      <c r="I68" s="231">
        <v>0</v>
      </c>
      <c r="J68" s="231">
        <v>0</v>
      </c>
      <c r="K68" s="217">
        <v>0</v>
      </c>
      <c r="L68" s="217">
        <v>0</v>
      </c>
      <c r="M68" s="420">
        <v>0</v>
      </c>
      <c r="N68" s="431"/>
    </row>
    <row r="69" spans="1:69" ht="13.5" customHeight="1">
      <c r="A69" s="1022"/>
      <c r="B69" s="754" t="s">
        <v>44</v>
      </c>
      <c r="C69" s="460">
        <v>0</v>
      </c>
      <c r="D69" s="214"/>
      <c r="E69" s="461">
        <v>0</v>
      </c>
      <c r="F69" s="319">
        <f t="shared" si="3"/>
        <v>0</v>
      </c>
      <c r="G69" s="374"/>
      <c r="H69" s="375"/>
      <c r="I69" s="231">
        <v>0</v>
      </c>
      <c r="J69" s="231">
        <v>0</v>
      </c>
      <c r="K69" s="217">
        <v>0</v>
      </c>
      <c r="L69" s="217">
        <v>0</v>
      </c>
      <c r="M69" s="420">
        <v>0</v>
      </c>
      <c r="N69" s="431"/>
    </row>
    <row r="70" spans="1:69" ht="13.5" customHeight="1">
      <c r="A70" s="1022"/>
      <c r="B70" s="754" t="s">
        <v>45</v>
      </c>
      <c r="C70" s="460">
        <v>0</v>
      </c>
      <c r="D70" s="214"/>
      <c r="E70" s="461">
        <v>0</v>
      </c>
      <c r="F70" s="319">
        <f t="shared" si="3"/>
        <v>0</v>
      </c>
      <c r="G70" s="374"/>
      <c r="H70" s="375"/>
      <c r="I70" s="231">
        <v>0</v>
      </c>
      <c r="J70" s="231">
        <v>0</v>
      </c>
      <c r="K70" s="217">
        <v>0</v>
      </c>
      <c r="L70" s="217">
        <v>0</v>
      </c>
      <c r="M70" s="420">
        <v>0</v>
      </c>
      <c r="N70" s="431"/>
    </row>
    <row r="71" spans="1:69" ht="13.5" customHeight="1">
      <c r="A71" s="1022"/>
      <c r="B71" s="754" t="s">
        <v>522</v>
      </c>
      <c r="C71" s="460">
        <v>0</v>
      </c>
      <c r="D71" s="214"/>
      <c r="E71" s="461">
        <v>0</v>
      </c>
      <c r="F71" s="319">
        <f t="shared" si="3"/>
        <v>0</v>
      </c>
      <c r="G71" s="374"/>
      <c r="H71" s="375"/>
      <c r="I71" s="231">
        <v>0</v>
      </c>
      <c r="J71" s="231">
        <v>0</v>
      </c>
      <c r="K71" s="217">
        <v>0</v>
      </c>
      <c r="L71" s="217">
        <v>0</v>
      </c>
      <c r="M71" s="420">
        <v>0</v>
      </c>
      <c r="N71" s="431"/>
    </row>
    <row r="72" spans="1:69" ht="13.5" customHeight="1">
      <c r="A72" s="1022"/>
      <c r="B72" s="754" t="s">
        <v>46</v>
      </c>
      <c r="C72" s="460">
        <v>0</v>
      </c>
      <c r="D72" s="214"/>
      <c r="E72" s="461">
        <v>0</v>
      </c>
      <c r="F72" s="319">
        <f t="shared" si="3"/>
        <v>0</v>
      </c>
      <c r="G72" s="374"/>
      <c r="H72" s="375"/>
      <c r="I72" s="231">
        <v>0</v>
      </c>
      <c r="J72" s="231">
        <v>0</v>
      </c>
      <c r="K72" s="217">
        <v>0</v>
      </c>
      <c r="L72" s="217">
        <v>0</v>
      </c>
      <c r="M72" s="420">
        <v>0</v>
      </c>
      <c r="N72" s="431"/>
    </row>
    <row r="73" spans="1:69" ht="13.5" customHeight="1">
      <c r="A73" s="1022"/>
      <c r="B73" s="754" t="s">
        <v>523</v>
      </c>
      <c r="C73" s="460">
        <v>0</v>
      </c>
      <c r="D73" s="214"/>
      <c r="E73" s="461">
        <v>0</v>
      </c>
      <c r="F73" s="319">
        <f t="shared" si="3"/>
        <v>0</v>
      </c>
      <c r="G73" s="374"/>
      <c r="H73" s="375"/>
      <c r="I73" s="231">
        <v>0</v>
      </c>
      <c r="J73" s="231">
        <v>0</v>
      </c>
      <c r="K73" s="217">
        <v>0</v>
      </c>
      <c r="L73" s="217">
        <v>0</v>
      </c>
      <c r="M73" s="420">
        <v>0</v>
      </c>
      <c r="N73" s="431"/>
    </row>
    <row r="74" spans="1:69" ht="13.5" customHeight="1">
      <c r="A74" s="1022"/>
      <c r="B74" s="763" t="s">
        <v>47</v>
      </c>
      <c r="C74" s="460">
        <v>0</v>
      </c>
      <c r="D74" s="214"/>
      <c r="E74" s="461">
        <v>0</v>
      </c>
      <c r="F74" s="319">
        <f t="shared" si="3"/>
        <v>0</v>
      </c>
      <c r="G74" s="374"/>
      <c r="H74" s="375"/>
      <c r="I74" s="231">
        <v>0</v>
      </c>
      <c r="J74" s="231">
        <v>0</v>
      </c>
      <c r="K74" s="217">
        <v>0</v>
      </c>
      <c r="L74" s="217">
        <v>0</v>
      </c>
      <c r="M74" s="420">
        <v>0</v>
      </c>
      <c r="N74" s="431"/>
    </row>
    <row r="75" spans="1:69" ht="13.5" customHeight="1">
      <c r="A75" s="1022"/>
      <c r="B75" s="763" t="s">
        <v>48</v>
      </c>
      <c r="C75" s="460">
        <v>0</v>
      </c>
      <c r="D75" s="214"/>
      <c r="E75" s="461">
        <v>0</v>
      </c>
      <c r="F75" s="319">
        <f t="shared" si="3"/>
        <v>0</v>
      </c>
      <c r="G75" s="374"/>
      <c r="H75" s="375"/>
      <c r="I75" s="231">
        <v>0</v>
      </c>
      <c r="J75" s="231">
        <v>0</v>
      </c>
      <c r="K75" s="217">
        <v>0</v>
      </c>
      <c r="L75" s="217">
        <v>0</v>
      </c>
      <c r="M75" s="420">
        <v>0</v>
      </c>
      <c r="N75" s="431"/>
    </row>
    <row r="76" spans="1:69" ht="45.75" customHeight="1">
      <c r="A76" s="1022"/>
      <c r="B76" s="764" t="s">
        <v>915</v>
      </c>
      <c r="C76" s="642" t="s">
        <v>942</v>
      </c>
      <c r="D76" s="214"/>
      <c r="E76" s="644">
        <v>0</v>
      </c>
      <c r="F76" s="881">
        <f>(E76)</f>
        <v>0</v>
      </c>
      <c r="G76" s="882"/>
      <c r="H76" s="883"/>
      <c r="I76" s="647">
        <v>0</v>
      </c>
      <c r="J76" s="647">
        <v>0</v>
      </c>
      <c r="K76" s="884">
        <v>0</v>
      </c>
      <c r="L76" s="884">
        <v>0</v>
      </c>
      <c r="M76" s="885">
        <v>0</v>
      </c>
      <c r="N76" s="431"/>
    </row>
    <row r="77" spans="1:69" s="191" customFormat="1" ht="13.5" customHeight="1">
      <c r="A77" s="1022"/>
      <c r="B77" s="256"/>
      <c r="C77" s="460">
        <v>0</v>
      </c>
      <c r="D77" s="214"/>
      <c r="E77" s="461">
        <v>0</v>
      </c>
      <c r="F77" s="319">
        <f t="shared" si="3"/>
        <v>0</v>
      </c>
      <c r="G77" s="374"/>
      <c r="H77" s="375"/>
      <c r="I77" s="231">
        <v>0</v>
      </c>
      <c r="J77" s="231">
        <v>0</v>
      </c>
      <c r="K77" s="217">
        <v>0</v>
      </c>
      <c r="L77" s="217">
        <v>0</v>
      </c>
      <c r="M77" s="420">
        <v>0</v>
      </c>
      <c r="N77" s="431"/>
      <c r="O77" s="195"/>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row>
    <row r="78" spans="1:69" s="191" customFormat="1" ht="13.5" customHeight="1">
      <c r="A78" s="1022"/>
      <c r="B78" s="256"/>
      <c r="C78" s="460">
        <v>0</v>
      </c>
      <c r="D78" s="214"/>
      <c r="E78" s="461">
        <v>0</v>
      </c>
      <c r="F78" s="319">
        <f t="shared" ref="F78:F79" si="4">(C78*E78)</f>
        <v>0</v>
      </c>
      <c r="G78" s="374"/>
      <c r="H78" s="375"/>
      <c r="I78" s="231">
        <v>0</v>
      </c>
      <c r="J78" s="231">
        <v>0</v>
      </c>
      <c r="K78" s="217">
        <v>0</v>
      </c>
      <c r="L78" s="217">
        <v>0</v>
      </c>
      <c r="M78" s="420">
        <v>0</v>
      </c>
      <c r="N78" s="431"/>
      <c r="O78" s="195"/>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20"/>
      <c r="BN78" s="220"/>
      <c r="BO78" s="220"/>
      <c r="BP78" s="220"/>
      <c r="BQ78" s="220"/>
    </row>
    <row r="79" spans="1:69" s="191" customFormat="1" ht="13.5" customHeight="1">
      <c r="A79" s="1022"/>
      <c r="B79" s="256"/>
      <c r="C79" s="460">
        <v>0</v>
      </c>
      <c r="D79" s="214"/>
      <c r="E79" s="461">
        <v>0</v>
      </c>
      <c r="F79" s="319">
        <f t="shared" si="4"/>
        <v>0</v>
      </c>
      <c r="G79" s="374"/>
      <c r="H79" s="375"/>
      <c r="I79" s="231">
        <v>0</v>
      </c>
      <c r="J79" s="231">
        <v>0</v>
      </c>
      <c r="K79" s="217">
        <v>0</v>
      </c>
      <c r="L79" s="217">
        <v>0</v>
      </c>
      <c r="M79" s="420">
        <v>0</v>
      </c>
      <c r="N79" s="431"/>
      <c r="O79" s="195"/>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0"/>
      <c r="BN79" s="220"/>
      <c r="BO79" s="220"/>
      <c r="BP79" s="220"/>
      <c r="BQ79" s="220"/>
    </row>
    <row r="80" spans="1:69" s="191" customFormat="1" ht="13.5" customHeight="1">
      <c r="A80" s="1022"/>
      <c r="B80" s="793"/>
      <c r="C80" s="781">
        <f>SUM(C35:C79)</f>
        <v>0</v>
      </c>
      <c r="D80" s="1011" t="s">
        <v>567</v>
      </c>
      <c r="E80" s="1012"/>
      <c r="F80" s="794">
        <f>SUM(F35:F79)</f>
        <v>0</v>
      </c>
      <c r="G80" s="369"/>
      <c r="H80" s="370"/>
      <c r="I80" s="221">
        <f>SUM(I35:I79)</f>
        <v>0</v>
      </c>
      <c r="J80" s="221">
        <f>SUM(J35:J79)</f>
        <v>0</v>
      </c>
      <c r="K80" s="222">
        <v>0</v>
      </c>
      <c r="L80" s="222">
        <v>0</v>
      </c>
      <c r="M80" s="421">
        <f>SUM(M35:M79)</f>
        <v>0</v>
      </c>
      <c r="N80" s="431"/>
      <c r="O80" s="195"/>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0"/>
      <c r="AY80" s="220"/>
      <c r="AZ80" s="220"/>
      <c r="BA80" s="220"/>
      <c r="BB80" s="220"/>
      <c r="BC80" s="220"/>
      <c r="BD80" s="220"/>
      <c r="BE80" s="220"/>
      <c r="BF80" s="220"/>
      <c r="BG80" s="220"/>
      <c r="BH80" s="220"/>
      <c r="BI80" s="220"/>
      <c r="BJ80" s="220"/>
      <c r="BK80" s="220"/>
      <c r="BL80" s="220"/>
      <c r="BM80" s="220"/>
      <c r="BN80" s="220"/>
      <c r="BO80" s="220"/>
      <c r="BP80" s="220"/>
      <c r="BQ80" s="220"/>
    </row>
    <row r="81" spans="1:69" s="191" customFormat="1" ht="13.5" customHeight="1">
      <c r="A81" s="1022"/>
      <c r="B81" s="997"/>
      <c r="C81" s="997"/>
      <c r="D81" s="997"/>
      <c r="E81" s="997"/>
      <c r="F81" s="997"/>
      <c r="G81" s="997"/>
      <c r="H81" s="997"/>
      <c r="I81" s="997"/>
      <c r="J81" s="997"/>
      <c r="K81" s="997"/>
      <c r="L81" s="997"/>
      <c r="M81" s="997"/>
      <c r="N81" s="431"/>
      <c r="O81" s="195"/>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0"/>
    </row>
    <row r="82" spans="1:69" ht="50.45" customHeight="1">
      <c r="A82" s="1022"/>
      <c r="B82" s="1019" t="s">
        <v>695</v>
      </c>
      <c r="C82" s="1020"/>
      <c r="D82" s="1020"/>
      <c r="E82" s="1020"/>
      <c r="F82" s="1021"/>
      <c r="G82" s="1016" t="s">
        <v>50</v>
      </c>
      <c r="H82" s="1017"/>
      <c r="I82" s="1017"/>
      <c r="J82" s="1017"/>
      <c r="K82" s="1017"/>
      <c r="L82" s="1017"/>
      <c r="M82" s="1017"/>
      <c r="N82" s="431"/>
    </row>
    <row r="83" spans="1:69" ht="15.6" customHeight="1">
      <c r="A83" s="1022"/>
      <c r="B83" s="987" t="s">
        <v>511</v>
      </c>
      <c r="C83" s="988"/>
      <c r="D83" s="988"/>
      <c r="E83" s="989"/>
      <c r="F83" s="795">
        <f>('4A STAB LNK'!H66)</f>
        <v>0</v>
      </c>
      <c r="G83" s="1001" t="s">
        <v>52</v>
      </c>
      <c r="H83" s="1001"/>
      <c r="I83" s="1001"/>
      <c r="J83" s="1001"/>
      <c r="K83" s="224">
        <v>0</v>
      </c>
      <c r="L83" s="224">
        <v>0</v>
      </c>
      <c r="M83" s="422">
        <v>0</v>
      </c>
      <c r="N83" s="431"/>
    </row>
    <row r="84" spans="1:69" ht="13.5" customHeight="1">
      <c r="A84" s="1022"/>
      <c r="B84" s="987" t="s">
        <v>49</v>
      </c>
      <c r="C84" s="988"/>
      <c r="D84" s="988"/>
      <c r="E84" s="989"/>
      <c r="F84" s="795">
        <f>('4A STAB LNK'!I66)</f>
        <v>0</v>
      </c>
      <c r="G84" s="1001" t="s">
        <v>54</v>
      </c>
      <c r="H84" s="1001"/>
      <c r="I84" s="1001"/>
      <c r="J84" s="1001"/>
      <c r="K84" s="224">
        <v>0</v>
      </c>
      <c r="L84" s="224">
        <v>0</v>
      </c>
      <c r="M84" s="422">
        <v>0</v>
      </c>
      <c r="N84" s="431"/>
    </row>
    <row r="85" spans="1:69" ht="13.5" customHeight="1">
      <c r="A85" s="1022"/>
      <c r="B85" s="987" t="s">
        <v>510</v>
      </c>
      <c r="C85" s="988"/>
      <c r="D85" s="988"/>
      <c r="E85" s="989"/>
      <c r="F85" s="795">
        <f>('4A STAB LNK'!J66)</f>
        <v>0</v>
      </c>
      <c r="G85" s="1001" t="s">
        <v>56</v>
      </c>
      <c r="H85" s="1001"/>
      <c r="I85" s="1001"/>
      <c r="J85" s="1001"/>
      <c r="K85" s="224">
        <v>0</v>
      </c>
      <c r="L85" s="224">
        <v>0</v>
      </c>
      <c r="M85" s="422">
        <v>0</v>
      </c>
      <c r="N85" s="431"/>
    </row>
    <row r="86" spans="1:69" ht="13.5" customHeight="1">
      <c r="A86" s="1022"/>
      <c r="B86" s="987" t="s">
        <v>51</v>
      </c>
      <c r="C86" s="988"/>
      <c r="D86" s="988"/>
      <c r="E86" s="989"/>
      <c r="F86" s="795">
        <f>('4A STAB LNK'!K66)</f>
        <v>0</v>
      </c>
      <c r="G86" s="1018"/>
      <c r="H86" s="1018"/>
      <c r="I86" s="1018"/>
      <c r="J86" s="1018"/>
      <c r="K86" s="765"/>
      <c r="L86" s="765"/>
      <c r="M86" s="766">
        <v>0</v>
      </c>
      <c r="N86" s="431"/>
    </row>
    <row r="87" spans="1:69" ht="13.5" customHeight="1">
      <c r="A87" s="1022"/>
      <c r="B87" s="987" t="s">
        <v>53</v>
      </c>
      <c r="C87" s="988"/>
      <c r="D87" s="988"/>
      <c r="E87" s="989"/>
      <c r="F87" s="795">
        <f>('4A STAB LNK'!N66)</f>
        <v>0</v>
      </c>
      <c r="G87" s="1018"/>
      <c r="H87" s="1018"/>
      <c r="I87" s="1018"/>
      <c r="J87" s="1018"/>
      <c r="K87" s="765"/>
      <c r="L87" s="765"/>
      <c r="M87" s="766">
        <v>0</v>
      </c>
      <c r="N87" s="431"/>
    </row>
    <row r="88" spans="1:69" ht="13.5" customHeight="1">
      <c r="A88" s="1022"/>
      <c r="B88" s="987" t="s">
        <v>55</v>
      </c>
      <c r="C88" s="988"/>
      <c r="D88" s="988"/>
      <c r="E88" s="989"/>
      <c r="F88" s="795">
        <f>('4A STAB LNK'!O66)</f>
        <v>0</v>
      </c>
      <c r="G88" s="1018"/>
      <c r="H88" s="1018"/>
      <c r="I88" s="1018"/>
      <c r="J88" s="1018"/>
      <c r="K88" s="765"/>
      <c r="L88" s="765"/>
      <c r="M88" s="766">
        <v>0</v>
      </c>
      <c r="N88" s="431"/>
    </row>
    <row r="89" spans="1:69" ht="13.5" customHeight="1">
      <c r="A89" s="1022"/>
      <c r="B89" s="987" t="s">
        <v>57</v>
      </c>
      <c r="C89" s="988"/>
      <c r="D89" s="988"/>
      <c r="E89" s="989"/>
      <c r="F89" s="795">
        <f>('4A STAB LNK'!P66)</f>
        <v>0</v>
      </c>
      <c r="G89" s="1099"/>
      <c r="H89" s="1099"/>
      <c r="I89" s="1099"/>
      <c r="J89" s="1099"/>
      <c r="K89" s="767">
        <v>0</v>
      </c>
      <c r="L89" s="767">
        <v>0</v>
      </c>
      <c r="M89" s="766">
        <v>0</v>
      </c>
      <c r="N89" s="431"/>
    </row>
    <row r="90" spans="1:69" ht="13.5" customHeight="1">
      <c r="A90" s="1022"/>
      <c r="B90" s="987" t="s">
        <v>469</v>
      </c>
      <c r="C90" s="988"/>
      <c r="D90" s="988"/>
      <c r="E90" s="989"/>
      <c r="F90" s="795">
        <f>('4A STAB LNK'!L66)</f>
        <v>0</v>
      </c>
      <c r="G90" s="1099"/>
      <c r="H90" s="1099"/>
      <c r="I90" s="1099"/>
      <c r="J90" s="1099"/>
      <c r="K90" s="768">
        <v>0</v>
      </c>
      <c r="L90" s="768">
        <v>0</v>
      </c>
      <c r="M90" s="766">
        <v>0</v>
      </c>
      <c r="N90" s="431"/>
    </row>
    <row r="91" spans="1:69" ht="13.5" customHeight="1">
      <c r="A91" s="1022"/>
      <c r="B91" s="987" t="s">
        <v>470</v>
      </c>
      <c r="C91" s="988"/>
      <c r="D91" s="988"/>
      <c r="E91" s="989"/>
      <c r="F91" s="795">
        <f>('4A STAB LNK'!M66)</f>
        <v>0</v>
      </c>
      <c r="G91" s="1099"/>
      <c r="H91" s="1099"/>
      <c r="I91" s="1099"/>
      <c r="J91" s="1099"/>
      <c r="K91" s="768">
        <f>(F80+F92)</f>
        <v>0</v>
      </c>
      <c r="L91" s="768">
        <v>0</v>
      </c>
      <c r="M91" s="766">
        <v>0</v>
      </c>
      <c r="N91" s="431"/>
    </row>
    <row r="92" spans="1:69" ht="13.5" customHeight="1">
      <c r="A92" s="1022"/>
      <c r="B92" s="990" t="s">
        <v>566</v>
      </c>
      <c r="C92" s="991"/>
      <c r="D92" s="991"/>
      <c r="E92" s="992"/>
      <c r="F92" s="796">
        <f>SUM(F83:F91)</f>
        <v>0</v>
      </c>
      <c r="G92" s="651"/>
      <c r="H92" s="462"/>
      <c r="I92" s="462"/>
      <c r="J92" s="376"/>
      <c r="K92" s="211">
        <f>SUM(K83:K91)</f>
        <v>0</v>
      </c>
      <c r="L92" s="226">
        <f>SUM(L83:L91)</f>
        <v>0</v>
      </c>
      <c r="M92" s="421">
        <f>SUM(M83:M91)</f>
        <v>0</v>
      </c>
      <c r="N92" s="431"/>
    </row>
    <row r="93" spans="1:69" s="228" customFormat="1" ht="13.5" customHeight="1">
      <c r="A93" s="1022"/>
      <c r="B93" s="1080"/>
      <c r="C93" s="1080"/>
      <c r="D93" s="1080"/>
      <c r="E93" s="1080"/>
      <c r="F93" s="1080"/>
      <c r="G93" s="1080"/>
      <c r="H93" s="1080"/>
      <c r="I93" s="1080"/>
      <c r="J93" s="1080"/>
      <c r="K93" s="1080"/>
      <c r="L93" s="1080"/>
      <c r="M93" s="1080"/>
      <c r="N93" s="431"/>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c r="BG93" s="227"/>
      <c r="BH93" s="227"/>
      <c r="BI93" s="227"/>
      <c r="BJ93" s="227"/>
      <c r="BK93" s="227"/>
      <c r="BL93" s="227"/>
      <c r="BM93" s="227"/>
      <c r="BN93" s="227"/>
      <c r="BO93" s="227"/>
      <c r="BP93" s="227"/>
      <c r="BQ93" s="227"/>
    </row>
    <row r="94" spans="1:69" s="228" customFormat="1" ht="20.100000000000001" customHeight="1">
      <c r="A94" s="1022"/>
      <c r="B94" s="998" t="s">
        <v>712</v>
      </c>
      <c r="C94" s="999"/>
      <c r="D94" s="999"/>
      <c r="E94" s="1000"/>
      <c r="F94" s="491">
        <f>('4B SCHAUSPIELER Gagen'!F29)</f>
        <v>0</v>
      </c>
      <c r="G94" s="310">
        <f>('4B SCHAUSPIELER Gagen'!G29)</f>
        <v>0</v>
      </c>
      <c r="H94" s="310">
        <f>('4B SCHAUSPIELER Gagen'!H29)</f>
        <v>0</v>
      </c>
      <c r="I94" s="432">
        <f>('4B SCHAUSPIELER Gagen'!I29)</f>
        <v>0</v>
      </c>
      <c r="J94" s="432">
        <f>('4B SCHAUSPIELER Gagen'!J29)</f>
        <v>0</v>
      </c>
      <c r="K94" s="514"/>
      <c r="L94" s="514"/>
      <c r="M94" s="850">
        <f>('4B SCHAUSPIELER Gagen'!K29)</f>
        <v>0</v>
      </c>
      <c r="N94" s="431"/>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c r="BC94" s="227"/>
      <c r="BD94" s="227"/>
      <c r="BE94" s="227"/>
      <c r="BF94" s="227"/>
      <c r="BG94" s="227"/>
      <c r="BH94" s="227"/>
      <c r="BI94" s="227"/>
      <c r="BJ94" s="227"/>
      <c r="BK94" s="227"/>
      <c r="BL94" s="227"/>
      <c r="BM94" s="227"/>
      <c r="BN94" s="227"/>
      <c r="BO94" s="227"/>
      <c r="BP94" s="227"/>
      <c r="BQ94" s="227"/>
    </row>
    <row r="95" spans="1:69" s="228" customFormat="1" ht="20.100000000000001" customHeight="1">
      <c r="A95" s="1022"/>
      <c r="B95" s="998" t="s">
        <v>934</v>
      </c>
      <c r="C95" s="999"/>
      <c r="D95" s="999"/>
      <c r="E95" s="1000"/>
      <c r="F95" s="491">
        <f>('4B SCHAUSPIELER Gagen'!F39)</f>
        <v>0</v>
      </c>
      <c r="G95" s="310">
        <f>('4B SCHAUSPIELER Gagen'!G39)</f>
        <v>0</v>
      </c>
      <c r="H95" s="310">
        <f>('4B SCHAUSPIELER Gagen'!H39)</f>
        <v>0</v>
      </c>
      <c r="I95" s="310">
        <f>('4B SCHAUSPIELER Gagen'!I39)</f>
        <v>0</v>
      </c>
      <c r="J95" s="310">
        <f>('4B SCHAUSPIELER Gagen'!J39)</f>
        <v>0</v>
      </c>
      <c r="K95" s="177"/>
      <c r="L95" s="177"/>
      <c r="M95" s="850">
        <f>('4B SCHAUSPIELER Gagen'!K39)</f>
        <v>0</v>
      </c>
      <c r="N95" s="431"/>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c r="BO95" s="227"/>
      <c r="BP95" s="227"/>
      <c r="BQ95" s="227"/>
    </row>
    <row r="96" spans="1:69" s="228" customFormat="1" ht="15.75">
      <c r="A96" s="1022"/>
      <c r="B96" s="1086"/>
      <c r="C96" s="1087"/>
      <c r="D96" s="1087"/>
      <c r="E96" s="1087"/>
      <c r="F96" s="1087"/>
      <c r="G96" s="1087"/>
      <c r="H96" s="1087"/>
      <c r="I96" s="1087"/>
      <c r="J96" s="1087"/>
      <c r="K96" s="1087"/>
      <c r="L96" s="1087"/>
      <c r="M96" s="1088"/>
      <c r="N96" s="431"/>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c r="BC96" s="227"/>
      <c r="BD96" s="227"/>
      <c r="BE96" s="227"/>
      <c r="BF96" s="227"/>
      <c r="BG96" s="227"/>
      <c r="BH96" s="227"/>
      <c r="BI96" s="227"/>
      <c r="BJ96" s="227"/>
      <c r="BK96" s="227"/>
      <c r="BL96" s="227"/>
      <c r="BM96" s="227"/>
      <c r="BN96" s="227"/>
      <c r="BO96" s="227"/>
      <c r="BP96" s="227"/>
      <c r="BQ96" s="227"/>
    </row>
    <row r="97" spans="1:69" s="228" customFormat="1" ht="13.5" customHeight="1">
      <c r="A97" s="1022"/>
      <c r="B97" s="984" t="s">
        <v>513</v>
      </c>
      <c r="C97" s="984"/>
      <c r="D97" s="984"/>
      <c r="E97" s="984"/>
      <c r="F97" s="492">
        <f>('4B SCHAUSPIELER Gagen'!M29)</f>
        <v>0</v>
      </c>
      <c r="G97" s="1001" t="s">
        <v>52</v>
      </c>
      <c r="H97" s="1001"/>
      <c r="I97" s="1001"/>
      <c r="J97" s="1001"/>
      <c r="K97" s="177"/>
      <c r="L97" s="177"/>
      <c r="M97" s="515">
        <v>0</v>
      </c>
      <c r="N97" s="431"/>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c r="BC97" s="227"/>
      <c r="BD97" s="227"/>
      <c r="BE97" s="227"/>
      <c r="BF97" s="227"/>
      <c r="BG97" s="227"/>
      <c r="BH97" s="227"/>
      <c r="BI97" s="227"/>
      <c r="BJ97" s="227"/>
      <c r="BK97" s="227"/>
      <c r="BL97" s="227"/>
      <c r="BM97" s="227"/>
      <c r="BN97" s="227"/>
      <c r="BO97" s="227"/>
      <c r="BP97" s="227"/>
      <c r="BQ97" s="227"/>
    </row>
    <row r="98" spans="1:69" s="228" customFormat="1" ht="12.75" customHeight="1">
      <c r="A98" s="1022"/>
      <c r="B98" s="984" t="s">
        <v>512</v>
      </c>
      <c r="C98" s="984"/>
      <c r="D98" s="984"/>
      <c r="E98" s="984"/>
      <c r="F98" s="492">
        <f>('4B SCHAUSPIELER Gagen'!N29)</f>
        <v>0</v>
      </c>
      <c r="G98" s="1001" t="s">
        <v>54</v>
      </c>
      <c r="H98" s="1001"/>
      <c r="I98" s="1001"/>
      <c r="J98" s="1001"/>
      <c r="K98" s="177"/>
      <c r="L98" s="177"/>
      <c r="M98" s="515">
        <v>0</v>
      </c>
      <c r="N98" s="431"/>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c r="BC98" s="227"/>
      <c r="BD98" s="227"/>
      <c r="BE98" s="227"/>
      <c r="BF98" s="227"/>
      <c r="BG98" s="227"/>
      <c r="BH98" s="227"/>
      <c r="BI98" s="227"/>
      <c r="BJ98" s="227"/>
      <c r="BK98" s="227"/>
      <c r="BL98" s="227"/>
      <c r="BM98" s="227"/>
      <c r="BN98" s="227"/>
      <c r="BO98" s="227"/>
      <c r="BP98" s="227"/>
      <c r="BQ98" s="227"/>
    </row>
    <row r="99" spans="1:69" s="228" customFormat="1" ht="12.75" customHeight="1">
      <c r="A99" s="1022"/>
      <c r="B99" s="984" t="s">
        <v>53</v>
      </c>
      <c r="C99" s="984"/>
      <c r="D99" s="984"/>
      <c r="E99" s="984"/>
      <c r="F99" s="492">
        <f>('4B SCHAUSPIELER Gagen'!O29)</f>
        <v>0</v>
      </c>
      <c r="G99" s="1001" t="s">
        <v>56</v>
      </c>
      <c r="H99" s="1001"/>
      <c r="I99" s="1001"/>
      <c r="J99" s="1001"/>
      <c r="K99" s="177"/>
      <c r="L99" s="177"/>
      <c r="M99" s="515">
        <v>0</v>
      </c>
      <c r="N99" s="431"/>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27"/>
      <c r="BO99" s="227"/>
      <c r="BP99" s="227"/>
      <c r="BQ99" s="227"/>
    </row>
    <row r="100" spans="1:69" s="228" customFormat="1" ht="12.75" customHeight="1">
      <c r="A100" s="1022"/>
      <c r="B100" s="984" t="s">
        <v>55</v>
      </c>
      <c r="C100" s="984"/>
      <c r="D100" s="984"/>
      <c r="E100" s="984"/>
      <c r="F100" s="492">
        <f>('4B SCHAUSPIELER Gagen'!P29)</f>
        <v>0</v>
      </c>
      <c r="G100" s="1099"/>
      <c r="H100" s="1099"/>
      <c r="I100" s="1099"/>
      <c r="J100" s="1099"/>
      <c r="K100" s="769"/>
      <c r="L100" s="769"/>
      <c r="M100" s="515">
        <v>0</v>
      </c>
      <c r="N100" s="431"/>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c r="BO100" s="227"/>
      <c r="BP100" s="227"/>
      <c r="BQ100" s="227"/>
    </row>
    <row r="101" spans="1:69" s="228" customFormat="1" ht="12.75" customHeight="1">
      <c r="A101" s="1022"/>
      <c r="B101" s="984" t="s">
        <v>57</v>
      </c>
      <c r="C101" s="984"/>
      <c r="D101" s="984"/>
      <c r="E101" s="984"/>
      <c r="F101" s="492">
        <f>('4B SCHAUSPIELER Gagen'!Q29)</f>
        <v>0</v>
      </c>
      <c r="G101" s="1099"/>
      <c r="H101" s="1099"/>
      <c r="I101" s="1099"/>
      <c r="J101" s="1099"/>
      <c r="K101" s="769"/>
      <c r="L101" s="769"/>
      <c r="M101" s="515">
        <v>0</v>
      </c>
      <c r="N101" s="431"/>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c r="BC101" s="227"/>
      <c r="BD101" s="227"/>
      <c r="BE101" s="227"/>
      <c r="BF101" s="227"/>
      <c r="BG101" s="227"/>
      <c r="BH101" s="227"/>
      <c r="BI101" s="227"/>
      <c r="BJ101" s="227"/>
      <c r="BK101" s="227"/>
      <c r="BL101" s="227"/>
      <c r="BM101" s="227"/>
      <c r="BN101" s="227"/>
      <c r="BO101" s="227"/>
      <c r="BP101" s="227"/>
      <c r="BQ101" s="227"/>
    </row>
    <row r="102" spans="1:69" ht="12.75" customHeight="1">
      <c r="A102" s="1022"/>
      <c r="B102" s="984" t="s">
        <v>469</v>
      </c>
      <c r="C102" s="984"/>
      <c r="D102" s="984"/>
      <c r="E102" s="984"/>
      <c r="F102" s="492">
        <f>('4B SCHAUSPIELER Gagen'!R29)</f>
        <v>0</v>
      </c>
      <c r="G102" s="1099"/>
      <c r="H102" s="1099"/>
      <c r="I102" s="1099"/>
      <c r="J102" s="1099"/>
      <c r="K102" s="770"/>
      <c r="L102" s="770"/>
      <c r="M102" s="515">
        <v>0</v>
      </c>
      <c r="N102" s="431"/>
    </row>
    <row r="103" spans="1:69" ht="13.5" customHeight="1">
      <c r="A103" s="1022"/>
      <c r="B103" s="1034" t="s">
        <v>462</v>
      </c>
      <c r="C103" s="1034"/>
      <c r="D103" s="1034"/>
      <c r="E103" s="1034"/>
      <c r="F103" s="734">
        <f>SUM(F97:F102)</f>
        <v>0</v>
      </c>
      <c r="G103" s="1045"/>
      <c r="H103" s="1046"/>
      <c r="I103" s="1046"/>
      <c r="J103" s="1047"/>
      <c r="K103" s="516"/>
      <c r="L103" s="516"/>
      <c r="M103" s="517">
        <f>SUM(M97:M102)</f>
        <v>0</v>
      </c>
      <c r="N103" s="431"/>
    </row>
    <row r="104" spans="1:69" ht="24.95" customHeight="1">
      <c r="A104" s="1022"/>
      <c r="B104" s="1082"/>
      <c r="C104" s="1082"/>
      <c r="D104" s="1082"/>
      <c r="E104" s="1082"/>
      <c r="F104" s="1082"/>
      <c r="G104" s="1082"/>
      <c r="H104" s="1082"/>
      <c r="I104" s="1082"/>
      <c r="J104" s="1082"/>
      <c r="K104" s="1082"/>
      <c r="L104" s="1082"/>
      <c r="M104" s="1082"/>
      <c r="N104" s="431"/>
    </row>
    <row r="105" spans="1:69" ht="60.6" customHeight="1">
      <c r="A105" s="1022"/>
      <c r="B105" s="1090" t="s">
        <v>794</v>
      </c>
      <c r="C105" s="1009"/>
      <c r="D105" s="1009"/>
      <c r="E105" s="1010"/>
      <c r="F105" s="299" t="s">
        <v>122</v>
      </c>
      <c r="G105" s="304" t="s">
        <v>22</v>
      </c>
      <c r="H105" s="304" t="s">
        <v>17</v>
      </c>
      <c r="I105" s="298" t="s">
        <v>723</v>
      </c>
      <c r="J105" s="298" t="s">
        <v>724</v>
      </c>
      <c r="K105" s="193" t="s">
        <v>18</v>
      </c>
      <c r="L105" s="192" t="s">
        <v>18</v>
      </c>
      <c r="M105" s="512" t="s">
        <v>508</v>
      </c>
      <c r="N105" s="431"/>
    </row>
    <row r="106" spans="1:69" ht="50.45" customHeight="1">
      <c r="A106" s="1022"/>
      <c r="B106" s="1091" t="s">
        <v>879</v>
      </c>
      <c r="C106" s="1092"/>
      <c r="D106" s="692">
        <f>SUM(F16,F31,F80,F92,F103,F123,F162,F175,F202,F227,F239,F248,F261,F94:F95)</f>
        <v>0</v>
      </c>
      <c r="E106" s="690">
        <v>0</v>
      </c>
      <c r="F106" s="799">
        <f>ROUND(E106*D106,0)</f>
        <v>0</v>
      </c>
      <c r="G106" s="229">
        <v>0</v>
      </c>
      <c r="H106" s="230">
        <v>0</v>
      </c>
      <c r="I106" s="231">
        <v>0</v>
      </c>
      <c r="J106" s="231">
        <v>0</v>
      </c>
      <c r="K106" s="232"/>
      <c r="L106" s="217"/>
      <c r="M106" s="420">
        <v>0</v>
      </c>
      <c r="N106" s="431"/>
    </row>
    <row r="107" spans="1:69" ht="32.450000000000003" customHeight="1">
      <c r="A107" s="1022"/>
      <c r="B107" s="636"/>
      <c r="C107" s="441" t="s">
        <v>25</v>
      </c>
      <c r="D107" s="442" t="s">
        <v>59</v>
      </c>
      <c r="E107" s="496"/>
      <c r="F107" s="433"/>
      <c r="G107" s="433"/>
      <c r="H107" s="433"/>
      <c r="I107" s="433"/>
      <c r="J107" s="433"/>
      <c r="K107" s="433"/>
      <c r="L107" s="433"/>
      <c r="M107" s="433"/>
      <c r="N107" s="431"/>
    </row>
    <row r="108" spans="1:69" ht="37.5" customHeight="1">
      <c r="A108" s="1022"/>
      <c r="B108" s="355" t="s">
        <v>871</v>
      </c>
      <c r="C108" s="255">
        <v>0</v>
      </c>
      <c r="D108" s="451">
        <v>0</v>
      </c>
      <c r="E108" s="538"/>
      <c r="F108" s="320">
        <f>C108*D108</f>
        <v>0</v>
      </c>
      <c r="G108" s="215">
        <v>0</v>
      </c>
      <c r="H108" s="215">
        <v>0</v>
      </c>
      <c r="I108" s="215">
        <v>0</v>
      </c>
      <c r="J108" s="215">
        <v>0</v>
      </c>
      <c r="K108" s="233">
        <v>0</v>
      </c>
      <c r="L108" s="216">
        <v>0</v>
      </c>
      <c r="M108" s="420">
        <v>0</v>
      </c>
      <c r="N108" s="431"/>
    </row>
    <row r="109" spans="1:69" ht="39.6" customHeight="1">
      <c r="A109" s="1022"/>
      <c r="B109" s="355" t="s">
        <v>872</v>
      </c>
      <c r="C109" s="255">
        <v>0</v>
      </c>
      <c r="D109" s="451">
        <v>0</v>
      </c>
      <c r="E109" s="358"/>
      <c r="F109" s="317">
        <f>C109*D109</f>
        <v>0</v>
      </c>
      <c r="G109" s="218">
        <v>0</v>
      </c>
      <c r="H109" s="218">
        <v>0</v>
      </c>
      <c r="I109" s="218">
        <v>0</v>
      </c>
      <c r="J109" s="218">
        <v>0</v>
      </c>
      <c r="K109" s="232">
        <v>0</v>
      </c>
      <c r="L109" s="217">
        <v>0</v>
      </c>
      <c r="M109" s="420">
        <v>0</v>
      </c>
      <c r="N109" s="431"/>
    </row>
    <row r="110" spans="1:69" ht="40.5" customHeight="1">
      <c r="A110" s="1022"/>
      <c r="B110" s="355" t="s">
        <v>873</v>
      </c>
      <c r="C110" s="255">
        <v>0</v>
      </c>
      <c r="D110" s="451">
        <v>0</v>
      </c>
      <c r="E110" s="358"/>
      <c r="F110" s="317">
        <f>C110*D110</f>
        <v>0</v>
      </c>
      <c r="G110" s="218">
        <v>0</v>
      </c>
      <c r="H110" s="218">
        <v>0</v>
      </c>
      <c r="I110" s="218">
        <v>0</v>
      </c>
      <c r="J110" s="218">
        <v>0</v>
      </c>
      <c r="K110" s="232">
        <v>0</v>
      </c>
      <c r="L110" s="217">
        <v>0</v>
      </c>
      <c r="M110" s="420">
        <v>0</v>
      </c>
      <c r="N110" s="431"/>
    </row>
    <row r="111" spans="1:69" ht="47.1" customHeight="1">
      <c r="A111" s="1022"/>
      <c r="B111" s="355" t="s">
        <v>874</v>
      </c>
      <c r="C111" s="255">
        <v>0</v>
      </c>
      <c r="D111" s="451">
        <v>0</v>
      </c>
      <c r="E111" s="358"/>
      <c r="F111" s="317">
        <f>C111*D111</f>
        <v>0</v>
      </c>
      <c r="G111" s="218">
        <v>0</v>
      </c>
      <c r="H111" s="218">
        <v>0</v>
      </c>
      <c r="I111" s="218">
        <v>0</v>
      </c>
      <c r="J111" s="218">
        <v>0</v>
      </c>
      <c r="K111" s="232">
        <v>0</v>
      </c>
      <c r="L111" s="217">
        <v>0</v>
      </c>
      <c r="M111" s="420">
        <v>0</v>
      </c>
      <c r="N111" s="431"/>
    </row>
    <row r="112" spans="1:69" ht="45.95" customHeight="1">
      <c r="A112" s="1022"/>
      <c r="B112" s="771" t="s">
        <v>875</v>
      </c>
      <c r="C112" s="299" t="s">
        <v>21</v>
      </c>
      <c r="D112" s="451">
        <v>0</v>
      </c>
      <c r="E112" s="358"/>
      <c r="F112" s="318">
        <f>(D112)</f>
        <v>0</v>
      </c>
      <c r="G112" s="229">
        <v>0</v>
      </c>
      <c r="H112" s="229">
        <v>0</v>
      </c>
      <c r="I112" s="229">
        <v>0</v>
      </c>
      <c r="J112" s="229">
        <v>0</v>
      </c>
      <c r="K112" s="537">
        <v>0</v>
      </c>
      <c r="L112" s="234">
        <v>0</v>
      </c>
      <c r="M112" s="420">
        <v>0</v>
      </c>
      <c r="N112" s="431"/>
    </row>
    <row r="113" spans="1:14" ht="54.95" customHeight="1">
      <c r="A113" s="1022"/>
      <c r="B113" s="490" t="s">
        <v>916</v>
      </c>
      <c r="C113" s="642" t="s">
        <v>942</v>
      </c>
      <c r="D113" s="643">
        <v>0</v>
      </c>
      <c r="E113" s="357"/>
      <c r="F113" s="493">
        <f>(D113)</f>
        <v>0</v>
      </c>
      <c r="G113" s="645">
        <v>0</v>
      </c>
      <c r="H113" s="645">
        <v>0</v>
      </c>
      <c r="I113" s="645">
        <v>0</v>
      </c>
      <c r="J113" s="646">
        <v>0</v>
      </c>
      <c r="K113" s="234">
        <v>0</v>
      </c>
      <c r="L113" s="234">
        <v>0</v>
      </c>
      <c r="M113" s="420">
        <v>0</v>
      </c>
      <c r="N113" s="431"/>
    </row>
    <row r="114" spans="1:14" ht="13.5" customHeight="1">
      <c r="A114" s="1022"/>
      <c r="B114" s="772">
        <v>0</v>
      </c>
      <c r="C114" s="255">
        <v>0</v>
      </c>
      <c r="D114" s="451">
        <v>0</v>
      </c>
      <c r="E114" s="357"/>
      <c r="F114" s="494">
        <f>(D114*C114)</f>
        <v>0</v>
      </c>
      <c r="G114" s="235">
        <v>0</v>
      </c>
      <c r="H114" s="215">
        <v>0</v>
      </c>
      <c r="I114" s="235">
        <v>0</v>
      </c>
      <c r="J114" s="215">
        <v>0</v>
      </c>
      <c r="K114" s="232">
        <v>0</v>
      </c>
      <c r="L114" s="216">
        <v>0</v>
      </c>
      <c r="M114" s="420">
        <v>0</v>
      </c>
      <c r="N114" s="431"/>
    </row>
    <row r="115" spans="1:14" ht="13.5" customHeight="1">
      <c r="A115" s="1022"/>
      <c r="B115" s="772"/>
      <c r="C115" s="255">
        <v>0</v>
      </c>
      <c r="D115" s="451">
        <v>0</v>
      </c>
      <c r="E115" s="357"/>
      <c r="F115" s="495">
        <f t="shared" ref="F115:F122" si="5">(D115*C115)</f>
        <v>0</v>
      </c>
      <c r="G115" s="235">
        <v>0</v>
      </c>
      <c r="H115" s="218">
        <v>0</v>
      </c>
      <c r="I115" s="235">
        <v>0</v>
      </c>
      <c r="J115" s="218">
        <v>0</v>
      </c>
      <c r="K115" s="232">
        <v>0</v>
      </c>
      <c r="L115" s="217">
        <v>0</v>
      </c>
      <c r="M115" s="420">
        <v>0</v>
      </c>
      <c r="N115" s="431"/>
    </row>
    <row r="116" spans="1:14" ht="13.5" customHeight="1">
      <c r="A116" s="1022"/>
      <c r="B116" s="772"/>
      <c r="C116" s="255">
        <v>0</v>
      </c>
      <c r="D116" s="451">
        <v>0</v>
      </c>
      <c r="E116" s="357"/>
      <c r="F116" s="495">
        <f t="shared" si="5"/>
        <v>0</v>
      </c>
      <c r="G116" s="235">
        <v>0</v>
      </c>
      <c r="H116" s="218">
        <v>0</v>
      </c>
      <c r="I116" s="235">
        <v>0</v>
      </c>
      <c r="J116" s="218">
        <v>0</v>
      </c>
      <c r="K116" s="232">
        <v>0</v>
      </c>
      <c r="L116" s="217">
        <v>0</v>
      </c>
      <c r="M116" s="420">
        <v>0</v>
      </c>
      <c r="N116" s="431"/>
    </row>
    <row r="117" spans="1:14" ht="13.5" customHeight="1">
      <c r="A117" s="1022"/>
      <c r="B117" s="772"/>
      <c r="C117" s="255">
        <v>0</v>
      </c>
      <c r="D117" s="451">
        <v>0</v>
      </c>
      <c r="E117" s="357"/>
      <c r="F117" s="495">
        <f t="shared" si="5"/>
        <v>0</v>
      </c>
      <c r="G117" s="235">
        <v>0</v>
      </c>
      <c r="H117" s="218">
        <v>0</v>
      </c>
      <c r="I117" s="235">
        <v>0</v>
      </c>
      <c r="J117" s="218">
        <v>0</v>
      </c>
      <c r="K117" s="232">
        <v>0</v>
      </c>
      <c r="L117" s="217">
        <v>0</v>
      </c>
      <c r="M117" s="420">
        <v>0</v>
      </c>
      <c r="N117" s="431"/>
    </row>
    <row r="118" spans="1:14" ht="13.5" customHeight="1">
      <c r="A118" s="1022"/>
      <c r="B118" s="772"/>
      <c r="C118" s="255">
        <v>0</v>
      </c>
      <c r="D118" s="451">
        <v>0</v>
      </c>
      <c r="E118" s="357"/>
      <c r="F118" s="495">
        <f t="shared" si="5"/>
        <v>0</v>
      </c>
      <c r="G118" s="235">
        <v>0</v>
      </c>
      <c r="H118" s="218">
        <v>0</v>
      </c>
      <c r="I118" s="235">
        <v>0</v>
      </c>
      <c r="J118" s="218">
        <v>0</v>
      </c>
      <c r="K118" s="232">
        <v>0</v>
      </c>
      <c r="L118" s="217">
        <v>0</v>
      </c>
      <c r="M118" s="420">
        <v>0</v>
      </c>
      <c r="N118" s="431"/>
    </row>
    <row r="119" spans="1:14" ht="13.5" customHeight="1">
      <c r="A119" s="1022"/>
      <c r="B119" s="772"/>
      <c r="C119" s="255">
        <v>0</v>
      </c>
      <c r="D119" s="451">
        <v>0</v>
      </c>
      <c r="E119" s="357"/>
      <c r="F119" s="495">
        <f t="shared" si="5"/>
        <v>0</v>
      </c>
      <c r="G119" s="235">
        <v>0</v>
      </c>
      <c r="H119" s="218">
        <v>0</v>
      </c>
      <c r="I119" s="235">
        <v>0</v>
      </c>
      <c r="J119" s="218">
        <v>0</v>
      </c>
      <c r="K119" s="232">
        <v>0</v>
      </c>
      <c r="L119" s="217">
        <v>0</v>
      </c>
      <c r="M119" s="420">
        <v>0</v>
      </c>
      <c r="N119" s="431"/>
    </row>
    <row r="120" spans="1:14" ht="13.5" customHeight="1">
      <c r="A120" s="1022"/>
      <c r="B120" s="772"/>
      <c r="C120" s="255">
        <v>0</v>
      </c>
      <c r="D120" s="451">
        <v>0</v>
      </c>
      <c r="E120" s="357"/>
      <c r="F120" s="495">
        <f t="shared" si="5"/>
        <v>0</v>
      </c>
      <c r="G120" s="235">
        <v>0</v>
      </c>
      <c r="H120" s="218">
        <v>0</v>
      </c>
      <c r="I120" s="235">
        <v>0</v>
      </c>
      <c r="J120" s="218">
        <v>0</v>
      </c>
      <c r="K120" s="232">
        <v>0</v>
      </c>
      <c r="L120" s="217">
        <v>0</v>
      </c>
      <c r="M120" s="420">
        <v>0</v>
      </c>
      <c r="N120" s="431"/>
    </row>
    <row r="121" spans="1:14" ht="13.5" customHeight="1">
      <c r="A121" s="1022"/>
      <c r="B121" s="772"/>
      <c r="C121" s="255">
        <v>0</v>
      </c>
      <c r="D121" s="451">
        <v>0</v>
      </c>
      <c r="E121" s="357"/>
      <c r="F121" s="495">
        <f t="shared" si="5"/>
        <v>0</v>
      </c>
      <c r="G121" s="235">
        <v>0</v>
      </c>
      <c r="H121" s="218">
        <v>0</v>
      </c>
      <c r="I121" s="235">
        <v>0</v>
      </c>
      <c r="J121" s="218">
        <v>0</v>
      </c>
      <c r="K121" s="232">
        <v>0</v>
      </c>
      <c r="L121" s="217">
        <v>0</v>
      </c>
      <c r="M121" s="420">
        <v>0</v>
      </c>
      <c r="N121" s="431"/>
    </row>
    <row r="122" spans="1:14" ht="13.5" customHeight="1">
      <c r="A122" s="1022"/>
      <c r="B122" s="772"/>
      <c r="C122" s="255">
        <v>0</v>
      </c>
      <c r="D122" s="451">
        <v>0</v>
      </c>
      <c r="E122" s="357"/>
      <c r="F122" s="493">
        <f t="shared" si="5"/>
        <v>0</v>
      </c>
      <c r="G122" s="235">
        <v>0</v>
      </c>
      <c r="H122" s="218">
        <v>0</v>
      </c>
      <c r="I122" s="235">
        <v>0</v>
      </c>
      <c r="J122" s="218">
        <v>0</v>
      </c>
      <c r="K122" s="236">
        <v>0</v>
      </c>
      <c r="L122" s="222">
        <v>0</v>
      </c>
      <c r="M122" s="420">
        <v>0</v>
      </c>
      <c r="N122" s="431"/>
    </row>
    <row r="123" spans="1:14" ht="22.5" customHeight="1">
      <c r="A123" s="1022"/>
      <c r="B123" s="1037" t="s">
        <v>940</v>
      </c>
      <c r="C123" s="1037"/>
      <c r="D123" s="1037"/>
      <c r="E123" s="1038"/>
      <c r="F123" s="237">
        <f>SUM(F108:F122)</f>
        <v>0</v>
      </c>
      <c r="G123" s="225">
        <f t="shared" ref="G123:M123" si="6">SUM(G106:G122)</f>
        <v>0</v>
      </c>
      <c r="H123" s="225">
        <f t="shared" si="6"/>
        <v>0</v>
      </c>
      <c r="I123" s="225">
        <f t="shared" si="6"/>
        <v>0</v>
      </c>
      <c r="J123" s="225">
        <f t="shared" si="6"/>
        <v>0</v>
      </c>
      <c r="K123" s="237">
        <f t="shared" si="6"/>
        <v>0</v>
      </c>
      <c r="L123" s="237">
        <f t="shared" si="6"/>
        <v>0</v>
      </c>
      <c r="M123" s="501">
        <f t="shared" si="6"/>
        <v>0</v>
      </c>
      <c r="N123" s="431"/>
    </row>
    <row r="124" spans="1:14" ht="25.5" customHeight="1">
      <c r="A124" s="1022"/>
      <c r="B124" s="1023" t="s">
        <v>690</v>
      </c>
      <c r="C124" s="1023"/>
      <c r="D124" s="1023"/>
      <c r="E124" s="1023"/>
      <c r="F124" s="321">
        <f>(F80+F92+F103+F106+F123+F94+F95)</f>
        <v>0</v>
      </c>
      <c r="G124" s="321">
        <f>(G123+G94+G95)</f>
        <v>0</v>
      </c>
      <c r="H124" s="321">
        <f>(H123+H94+H95)</f>
        <v>0</v>
      </c>
      <c r="I124" s="321">
        <f t="shared" ref="I124:J124" si="7">(I80+I123+I94+I95)</f>
        <v>0</v>
      </c>
      <c r="J124" s="321">
        <f t="shared" si="7"/>
        <v>0</v>
      </c>
      <c r="K124" s="321">
        <f t="shared" ref="K124" si="8">(K80+K123+K94+K95)</f>
        <v>0</v>
      </c>
      <c r="L124" s="321">
        <f t="shared" ref="L124" si="9">(L80+L123+L94+L95)</f>
        <v>0</v>
      </c>
      <c r="M124" s="501">
        <f t="shared" ref="M124" si="10">(M80+M123+M94+M95)</f>
        <v>0</v>
      </c>
      <c r="N124" s="431"/>
    </row>
    <row r="125" spans="1:14" ht="15.75">
      <c r="A125" s="686"/>
      <c r="B125" s="1044"/>
      <c r="C125" s="1044"/>
      <c r="D125" s="1044"/>
      <c r="E125" s="1044"/>
      <c r="F125" s="1044"/>
      <c r="G125" s="1044"/>
      <c r="H125" s="1044"/>
      <c r="I125" s="1044"/>
      <c r="J125" s="1044"/>
      <c r="K125" s="1044"/>
      <c r="L125" s="1044"/>
      <c r="M125" s="1044"/>
      <c r="N125" s="453"/>
    </row>
    <row r="126" spans="1:14" ht="59.1" customHeight="1">
      <c r="A126" s="470" t="s">
        <v>673</v>
      </c>
      <c r="B126" s="1009" t="s">
        <v>963</v>
      </c>
      <c r="C126" s="1009"/>
      <c r="D126" s="1009"/>
      <c r="E126" s="1010"/>
      <c r="F126" s="650"/>
      <c r="G126" s="683"/>
      <c r="H126" s="683"/>
      <c r="I126" s="683"/>
      <c r="J126" s="683"/>
      <c r="K126" s="683"/>
      <c r="L126" s="683"/>
      <c r="M126" s="684"/>
      <c r="N126" s="431"/>
    </row>
    <row r="127" spans="1:14" ht="47.25">
      <c r="A127" s="1024"/>
      <c r="B127" s="776" t="s">
        <v>691</v>
      </c>
      <c r="C127" s="777" t="s">
        <v>25</v>
      </c>
      <c r="D127" s="778"/>
      <c r="E127" s="777" t="s">
        <v>692</v>
      </c>
      <c r="F127" s="757" t="s">
        <v>122</v>
      </c>
      <c r="G127" s="779" t="s">
        <v>22</v>
      </c>
      <c r="H127" s="779" t="s">
        <v>17</v>
      </c>
      <c r="I127" s="780" t="s">
        <v>723</v>
      </c>
      <c r="J127" s="780" t="s">
        <v>724</v>
      </c>
      <c r="K127" s="781" t="s">
        <v>18</v>
      </c>
      <c r="L127" s="782" t="s">
        <v>18</v>
      </c>
      <c r="M127" s="783" t="s">
        <v>508</v>
      </c>
      <c r="N127" s="431"/>
    </row>
    <row r="128" spans="1:14" ht="23.45" customHeight="1">
      <c r="A128" s="1024"/>
      <c r="B128" s="773" t="s">
        <v>4</v>
      </c>
      <c r="C128" s="459">
        <v>0</v>
      </c>
      <c r="D128" s="359"/>
      <c r="E128" s="246">
        <v>0</v>
      </c>
      <c r="F128" s="312">
        <f t="shared" ref="F128:F137" si="11">E128*C128</f>
        <v>0</v>
      </c>
      <c r="G128" s="248">
        <v>0</v>
      </c>
      <c r="H128" s="248">
        <v>0</v>
      </c>
      <c r="I128" s="231">
        <v>0</v>
      </c>
      <c r="J128" s="231">
        <v>0</v>
      </c>
      <c r="K128" s="253">
        <v>0</v>
      </c>
      <c r="L128" s="253">
        <v>0</v>
      </c>
      <c r="M128" s="423">
        <v>0</v>
      </c>
      <c r="N128" s="431"/>
    </row>
    <row r="129" spans="1:14" ht="13.5" customHeight="1">
      <c r="A129" s="1024"/>
      <c r="B129" s="773" t="s">
        <v>61</v>
      </c>
      <c r="C129" s="459">
        <v>0</v>
      </c>
      <c r="D129" s="360"/>
      <c r="E129" s="246">
        <v>0</v>
      </c>
      <c r="F129" s="312">
        <f t="shared" si="11"/>
        <v>0</v>
      </c>
      <c r="G129" s="248">
        <v>0</v>
      </c>
      <c r="H129" s="248">
        <v>0</v>
      </c>
      <c r="I129" s="231">
        <v>0</v>
      </c>
      <c r="J129" s="231">
        <v>0</v>
      </c>
      <c r="K129" s="253">
        <v>0</v>
      </c>
      <c r="L129" s="253">
        <v>0</v>
      </c>
      <c r="M129" s="423">
        <v>0</v>
      </c>
      <c r="N129" s="431"/>
    </row>
    <row r="130" spans="1:14" ht="13.5" customHeight="1">
      <c r="A130" s="1024"/>
      <c r="B130" s="773" t="s">
        <v>62</v>
      </c>
      <c r="C130" s="459">
        <v>0</v>
      </c>
      <c r="D130" s="360"/>
      <c r="E130" s="246">
        <v>0</v>
      </c>
      <c r="F130" s="312">
        <f t="shared" si="11"/>
        <v>0</v>
      </c>
      <c r="G130" s="248">
        <v>0</v>
      </c>
      <c r="H130" s="248">
        <v>0</v>
      </c>
      <c r="I130" s="231">
        <v>0</v>
      </c>
      <c r="J130" s="231">
        <v>0</v>
      </c>
      <c r="K130" s="253">
        <v>0</v>
      </c>
      <c r="L130" s="253">
        <v>0</v>
      </c>
      <c r="M130" s="423">
        <v>0</v>
      </c>
      <c r="N130" s="431"/>
    </row>
    <row r="131" spans="1:14" ht="13.5" customHeight="1">
      <c r="A131" s="1024"/>
      <c r="B131" s="773" t="s">
        <v>63</v>
      </c>
      <c r="C131" s="459">
        <v>0</v>
      </c>
      <c r="D131" s="360"/>
      <c r="E131" s="246">
        <v>0</v>
      </c>
      <c r="F131" s="312">
        <f t="shared" si="11"/>
        <v>0</v>
      </c>
      <c r="G131" s="248">
        <v>0</v>
      </c>
      <c r="H131" s="248">
        <v>0</v>
      </c>
      <c r="I131" s="231">
        <v>0</v>
      </c>
      <c r="J131" s="231">
        <v>0</v>
      </c>
      <c r="K131" s="253">
        <v>0</v>
      </c>
      <c r="L131" s="253">
        <v>0</v>
      </c>
      <c r="M131" s="423">
        <v>0</v>
      </c>
      <c r="N131" s="431"/>
    </row>
    <row r="132" spans="1:14" ht="13.5" customHeight="1">
      <c r="A132" s="1024"/>
      <c r="B132" s="773" t="s">
        <v>64</v>
      </c>
      <c r="C132" s="459">
        <v>0</v>
      </c>
      <c r="D132" s="360"/>
      <c r="E132" s="246">
        <v>0</v>
      </c>
      <c r="F132" s="312">
        <f t="shared" si="11"/>
        <v>0</v>
      </c>
      <c r="G132" s="248">
        <v>0</v>
      </c>
      <c r="H132" s="248">
        <v>0</v>
      </c>
      <c r="I132" s="231">
        <v>0</v>
      </c>
      <c r="J132" s="231">
        <v>0</v>
      </c>
      <c r="K132" s="253">
        <v>0</v>
      </c>
      <c r="L132" s="253">
        <v>0</v>
      </c>
      <c r="M132" s="423">
        <v>0</v>
      </c>
      <c r="N132" s="431"/>
    </row>
    <row r="133" spans="1:14" ht="13.5" customHeight="1">
      <c r="A133" s="1024"/>
      <c r="B133" s="773" t="s">
        <v>65</v>
      </c>
      <c r="C133" s="459">
        <v>0</v>
      </c>
      <c r="D133" s="360"/>
      <c r="E133" s="246">
        <v>0</v>
      </c>
      <c r="F133" s="312">
        <f t="shared" si="11"/>
        <v>0</v>
      </c>
      <c r="G133" s="248">
        <v>0</v>
      </c>
      <c r="H133" s="248">
        <v>0</v>
      </c>
      <c r="I133" s="231">
        <v>0</v>
      </c>
      <c r="J133" s="231">
        <v>0</v>
      </c>
      <c r="K133" s="253">
        <v>0</v>
      </c>
      <c r="L133" s="253">
        <v>0</v>
      </c>
      <c r="M133" s="423">
        <v>0</v>
      </c>
      <c r="N133" s="431"/>
    </row>
    <row r="134" spans="1:14" ht="13.5" customHeight="1">
      <c r="A134" s="1024"/>
      <c r="B134" s="773" t="s">
        <v>66</v>
      </c>
      <c r="C134" s="459">
        <v>0</v>
      </c>
      <c r="D134" s="360"/>
      <c r="E134" s="246">
        <v>0</v>
      </c>
      <c r="F134" s="312">
        <f t="shared" si="11"/>
        <v>0</v>
      </c>
      <c r="G134" s="248">
        <v>0</v>
      </c>
      <c r="H134" s="248">
        <v>0</v>
      </c>
      <c r="I134" s="231">
        <v>0</v>
      </c>
      <c r="J134" s="231">
        <v>0</v>
      </c>
      <c r="K134" s="253">
        <v>0</v>
      </c>
      <c r="L134" s="253">
        <v>0</v>
      </c>
      <c r="M134" s="423">
        <v>0</v>
      </c>
      <c r="N134" s="431"/>
    </row>
    <row r="135" spans="1:14" ht="13.5" customHeight="1">
      <c r="A135" s="1024"/>
      <c r="B135" s="243"/>
      <c r="C135" s="459">
        <v>0</v>
      </c>
      <c r="D135" s="360"/>
      <c r="E135" s="246">
        <v>0</v>
      </c>
      <c r="F135" s="312">
        <f t="shared" si="11"/>
        <v>0</v>
      </c>
      <c r="G135" s="248">
        <v>0</v>
      </c>
      <c r="H135" s="248">
        <v>0</v>
      </c>
      <c r="I135" s="231">
        <v>0</v>
      </c>
      <c r="J135" s="231">
        <v>0</v>
      </c>
      <c r="K135" s="253">
        <v>0</v>
      </c>
      <c r="L135" s="253">
        <v>0</v>
      </c>
      <c r="M135" s="423">
        <v>0</v>
      </c>
      <c r="N135" s="431"/>
    </row>
    <row r="136" spans="1:14" ht="13.5" customHeight="1">
      <c r="A136" s="1024"/>
      <c r="B136" s="243"/>
      <c r="C136" s="459">
        <v>0</v>
      </c>
      <c r="D136" s="360"/>
      <c r="E136" s="246">
        <v>0</v>
      </c>
      <c r="F136" s="312">
        <f t="shared" si="11"/>
        <v>0</v>
      </c>
      <c r="G136" s="248">
        <v>0</v>
      </c>
      <c r="H136" s="248">
        <v>0</v>
      </c>
      <c r="I136" s="231">
        <v>0</v>
      </c>
      <c r="J136" s="231">
        <v>0</v>
      </c>
      <c r="K136" s="253">
        <v>0</v>
      </c>
      <c r="L136" s="253">
        <v>0</v>
      </c>
      <c r="M136" s="423">
        <v>0</v>
      </c>
      <c r="N136" s="431"/>
    </row>
    <row r="137" spans="1:14" ht="13.5" customHeight="1">
      <c r="A137" s="1024"/>
      <c r="B137" s="243"/>
      <c r="C137" s="459">
        <v>0</v>
      </c>
      <c r="D137" s="360"/>
      <c r="E137" s="246">
        <v>0</v>
      </c>
      <c r="F137" s="324">
        <f t="shared" si="11"/>
        <v>0</v>
      </c>
      <c r="G137" s="240">
        <v>0</v>
      </c>
      <c r="H137" s="240">
        <v>0</v>
      </c>
      <c r="I137" s="215">
        <v>0</v>
      </c>
      <c r="J137" s="215">
        <v>0</v>
      </c>
      <c r="K137" s="520">
        <v>0</v>
      </c>
      <c r="L137" s="520">
        <v>0</v>
      </c>
      <c r="M137" s="521">
        <v>0</v>
      </c>
      <c r="N137" s="431"/>
    </row>
    <row r="138" spans="1:14" ht="13.5" customHeight="1">
      <c r="A138" s="1024"/>
      <c r="B138" s="774" t="s">
        <v>67</v>
      </c>
      <c r="C138" s="303" t="s">
        <v>25</v>
      </c>
      <c r="D138" s="361"/>
      <c r="E138" s="519" t="s">
        <v>60</v>
      </c>
      <c r="F138" s="502"/>
      <c r="G138" s="525"/>
      <c r="H138" s="525"/>
      <c r="I138" s="525"/>
      <c r="J138" s="525"/>
      <c r="K138" s="525"/>
      <c r="L138" s="525"/>
      <c r="M138" s="526"/>
      <c r="N138" s="453"/>
    </row>
    <row r="139" spans="1:14" ht="13.5" customHeight="1">
      <c r="A139" s="1024"/>
      <c r="B139" s="773" t="s">
        <v>68</v>
      </c>
      <c r="C139" s="459">
        <v>0</v>
      </c>
      <c r="D139" s="362"/>
      <c r="E139" s="246">
        <v>0</v>
      </c>
      <c r="F139" s="522">
        <f t="shared" ref="F139:F147" si="12">E139*C139</f>
        <v>0</v>
      </c>
      <c r="G139" s="523">
        <v>0</v>
      </c>
      <c r="H139" s="523">
        <v>0</v>
      </c>
      <c r="I139" s="523">
        <v>0</v>
      </c>
      <c r="J139" s="523">
        <v>0</v>
      </c>
      <c r="K139" s="244">
        <v>0</v>
      </c>
      <c r="L139" s="244">
        <v>0</v>
      </c>
      <c r="M139" s="524">
        <v>0</v>
      </c>
      <c r="N139" s="431"/>
    </row>
    <row r="140" spans="1:14" ht="13.5" customHeight="1">
      <c r="A140" s="1024"/>
      <c r="B140" s="775" t="s">
        <v>69</v>
      </c>
      <c r="C140" s="459">
        <v>0</v>
      </c>
      <c r="D140" s="362"/>
      <c r="E140" s="246">
        <v>0</v>
      </c>
      <c r="F140" s="312">
        <f t="shared" si="12"/>
        <v>0</v>
      </c>
      <c r="G140" s="248">
        <v>0</v>
      </c>
      <c r="H140" s="248">
        <v>0</v>
      </c>
      <c r="I140" s="248">
        <v>0</v>
      </c>
      <c r="J140" s="248">
        <v>0</v>
      </c>
      <c r="K140" s="253">
        <v>0</v>
      </c>
      <c r="L140" s="253">
        <v>0</v>
      </c>
      <c r="M140" s="423">
        <v>0</v>
      </c>
      <c r="N140" s="431"/>
    </row>
    <row r="141" spans="1:14" ht="13.5" customHeight="1">
      <c r="A141" s="1024"/>
      <c r="B141" s="773" t="s">
        <v>70</v>
      </c>
      <c r="C141" s="459">
        <v>0</v>
      </c>
      <c r="D141" s="362"/>
      <c r="E141" s="246">
        <v>0</v>
      </c>
      <c r="F141" s="312">
        <f t="shared" si="12"/>
        <v>0</v>
      </c>
      <c r="G141" s="248">
        <v>0</v>
      </c>
      <c r="H141" s="248">
        <v>0</v>
      </c>
      <c r="I141" s="248">
        <v>0</v>
      </c>
      <c r="J141" s="248">
        <v>0</v>
      </c>
      <c r="K141" s="253">
        <v>0</v>
      </c>
      <c r="L141" s="253">
        <v>0</v>
      </c>
      <c r="M141" s="423">
        <v>0</v>
      </c>
      <c r="N141" s="431"/>
    </row>
    <row r="142" spans="1:14" ht="13.5" customHeight="1">
      <c r="A142" s="1024"/>
      <c r="B142" s="773" t="s">
        <v>71</v>
      </c>
      <c r="C142" s="459">
        <v>0</v>
      </c>
      <c r="D142" s="362"/>
      <c r="E142" s="246">
        <v>0</v>
      </c>
      <c r="F142" s="312">
        <f t="shared" si="12"/>
        <v>0</v>
      </c>
      <c r="G142" s="248">
        <v>0</v>
      </c>
      <c r="H142" s="248">
        <v>0</v>
      </c>
      <c r="I142" s="248">
        <v>0</v>
      </c>
      <c r="J142" s="248">
        <v>0</v>
      </c>
      <c r="K142" s="253">
        <v>0</v>
      </c>
      <c r="L142" s="253">
        <v>0</v>
      </c>
      <c r="M142" s="423">
        <v>0</v>
      </c>
      <c r="N142" s="431"/>
    </row>
    <row r="143" spans="1:14" ht="13.5" customHeight="1">
      <c r="A143" s="1024"/>
      <c r="B143" s="773" t="s">
        <v>66</v>
      </c>
      <c r="C143" s="459">
        <v>0</v>
      </c>
      <c r="D143" s="362"/>
      <c r="E143" s="246">
        <v>0</v>
      </c>
      <c r="F143" s="312">
        <f t="shared" si="12"/>
        <v>0</v>
      </c>
      <c r="G143" s="248">
        <v>0</v>
      </c>
      <c r="H143" s="248">
        <v>0</v>
      </c>
      <c r="I143" s="248">
        <v>0</v>
      </c>
      <c r="J143" s="248">
        <v>0</v>
      </c>
      <c r="K143" s="253">
        <v>0</v>
      </c>
      <c r="L143" s="253">
        <v>0</v>
      </c>
      <c r="M143" s="423">
        <v>0</v>
      </c>
      <c r="N143" s="431"/>
    </row>
    <row r="144" spans="1:14" ht="13.5" customHeight="1">
      <c r="A144" s="1024"/>
      <c r="B144" s="243"/>
      <c r="C144" s="459">
        <v>0</v>
      </c>
      <c r="D144" s="362"/>
      <c r="E144" s="246">
        <v>0</v>
      </c>
      <c r="F144" s="312">
        <f t="shared" si="12"/>
        <v>0</v>
      </c>
      <c r="G144" s="248">
        <v>0</v>
      </c>
      <c r="H144" s="248">
        <v>0</v>
      </c>
      <c r="I144" s="248">
        <v>0</v>
      </c>
      <c r="J144" s="248">
        <v>0</v>
      </c>
      <c r="K144" s="253">
        <v>0</v>
      </c>
      <c r="L144" s="253">
        <v>0</v>
      </c>
      <c r="M144" s="423">
        <v>0</v>
      </c>
      <c r="N144" s="431"/>
    </row>
    <row r="145" spans="1:14" ht="13.5" customHeight="1">
      <c r="A145" s="1024"/>
      <c r="B145" s="243"/>
      <c r="C145" s="459">
        <v>0</v>
      </c>
      <c r="D145" s="362"/>
      <c r="E145" s="246">
        <v>0</v>
      </c>
      <c r="F145" s="312">
        <f t="shared" si="12"/>
        <v>0</v>
      </c>
      <c r="G145" s="248">
        <v>0</v>
      </c>
      <c r="H145" s="248">
        <v>0</v>
      </c>
      <c r="I145" s="248">
        <v>0</v>
      </c>
      <c r="J145" s="248">
        <v>0</v>
      </c>
      <c r="K145" s="253">
        <v>0</v>
      </c>
      <c r="L145" s="253">
        <v>0</v>
      </c>
      <c r="M145" s="423">
        <v>0</v>
      </c>
      <c r="N145" s="431"/>
    </row>
    <row r="146" spans="1:14" ht="13.5" customHeight="1">
      <c r="A146" s="1024"/>
      <c r="B146" s="243"/>
      <c r="C146" s="459">
        <v>0</v>
      </c>
      <c r="D146" s="362"/>
      <c r="E146" s="246">
        <v>0</v>
      </c>
      <c r="F146" s="312">
        <f t="shared" si="12"/>
        <v>0</v>
      </c>
      <c r="G146" s="248">
        <v>0</v>
      </c>
      <c r="H146" s="248">
        <v>0</v>
      </c>
      <c r="I146" s="248">
        <v>0</v>
      </c>
      <c r="J146" s="248">
        <v>0</v>
      </c>
      <c r="K146" s="253">
        <v>0</v>
      </c>
      <c r="L146" s="253">
        <v>0</v>
      </c>
      <c r="M146" s="423">
        <v>0</v>
      </c>
      <c r="N146" s="431"/>
    </row>
    <row r="147" spans="1:14" ht="13.5" customHeight="1">
      <c r="A147" s="1024"/>
      <c r="B147" s="243"/>
      <c r="C147" s="459">
        <v>0</v>
      </c>
      <c r="D147" s="362"/>
      <c r="E147" s="246">
        <v>0</v>
      </c>
      <c r="F147" s="324">
        <f t="shared" si="12"/>
        <v>0</v>
      </c>
      <c r="G147" s="240">
        <v>0</v>
      </c>
      <c r="H147" s="240">
        <v>0</v>
      </c>
      <c r="I147" s="240">
        <v>0</v>
      </c>
      <c r="J147" s="240">
        <v>0</v>
      </c>
      <c r="K147" s="520">
        <v>0</v>
      </c>
      <c r="L147" s="520">
        <v>0</v>
      </c>
      <c r="M147" s="521">
        <v>0</v>
      </c>
      <c r="N147" s="431"/>
    </row>
    <row r="148" spans="1:14" ht="13.5" customHeight="1">
      <c r="A148" s="1024"/>
      <c r="B148" s="458" t="s">
        <v>72</v>
      </c>
      <c r="C148" s="440" t="s">
        <v>25</v>
      </c>
      <c r="D148" s="361"/>
      <c r="E148" s="527" t="s">
        <v>60</v>
      </c>
      <c r="F148" s="503"/>
      <c r="G148" s="530"/>
      <c r="H148" s="530"/>
      <c r="I148" s="530"/>
      <c r="J148" s="530"/>
      <c r="K148" s="530"/>
      <c r="L148" s="530"/>
      <c r="M148" s="531"/>
      <c r="N148" s="453"/>
    </row>
    <row r="149" spans="1:14" ht="105.6" customHeight="1">
      <c r="A149" s="1024"/>
      <c r="B149" s="691" t="s">
        <v>876</v>
      </c>
      <c r="C149" s="459">
        <v>0</v>
      </c>
      <c r="D149" s="361"/>
      <c r="E149" s="246">
        <v>0</v>
      </c>
      <c r="F149" s="528">
        <f>(C149*E149)</f>
        <v>0</v>
      </c>
      <c r="G149" s="529">
        <v>0</v>
      </c>
      <c r="H149" s="529">
        <v>0</v>
      </c>
      <c r="I149" s="529">
        <v>0</v>
      </c>
      <c r="J149" s="529">
        <v>0</v>
      </c>
      <c r="K149" s="222">
        <v>0</v>
      </c>
      <c r="L149" s="222">
        <v>0</v>
      </c>
      <c r="M149" s="524">
        <v>0</v>
      </c>
      <c r="N149" s="431"/>
    </row>
    <row r="150" spans="1:14" ht="105.6" customHeight="1">
      <c r="A150" s="1024"/>
      <c r="B150" s="691" t="s">
        <v>876</v>
      </c>
      <c r="C150" s="459">
        <v>0</v>
      </c>
      <c r="D150" s="363"/>
      <c r="E150" s="246">
        <v>0</v>
      </c>
      <c r="F150" s="322">
        <f>(C150*E150)</f>
        <v>0</v>
      </c>
      <c r="G150" s="247">
        <v>0</v>
      </c>
      <c r="H150" s="247">
        <v>0</v>
      </c>
      <c r="I150" s="248">
        <v>0</v>
      </c>
      <c r="J150" s="248">
        <v>0</v>
      </c>
      <c r="K150" s="234">
        <v>0</v>
      </c>
      <c r="L150" s="234">
        <v>0</v>
      </c>
      <c r="M150" s="423">
        <v>0</v>
      </c>
      <c r="N150" s="431"/>
    </row>
    <row r="151" spans="1:14" ht="13.5" customHeight="1">
      <c r="A151" s="1024"/>
      <c r="B151" s="784" t="s">
        <v>73</v>
      </c>
      <c r="C151" s="786"/>
      <c r="D151" s="439" t="s">
        <v>21</v>
      </c>
      <c r="E151" s="246">
        <v>0</v>
      </c>
      <c r="F151" s="322">
        <f>(E151)</f>
        <v>0</v>
      </c>
      <c r="G151" s="247">
        <v>0</v>
      </c>
      <c r="H151" s="247">
        <v>0</v>
      </c>
      <c r="I151" s="248">
        <v>0</v>
      </c>
      <c r="J151" s="248">
        <v>0</v>
      </c>
      <c r="K151" s="234">
        <v>0</v>
      </c>
      <c r="L151" s="234">
        <v>0</v>
      </c>
      <c r="M151" s="423">
        <v>0</v>
      </c>
      <c r="N151" s="431"/>
    </row>
    <row r="152" spans="1:14" ht="13.5" customHeight="1">
      <c r="A152" s="1024"/>
      <c r="B152" s="785" t="s">
        <v>74</v>
      </c>
      <c r="C152" s="459">
        <v>0</v>
      </c>
      <c r="D152" s="306" t="s">
        <v>75</v>
      </c>
      <c r="E152" s="246">
        <v>0</v>
      </c>
      <c r="F152" s="322">
        <f t="shared" ref="F152:F158" si="13">E152*C152</f>
        <v>0</v>
      </c>
      <c r="G152" s="247">
        <v>0</v>
      </c>
      <c r="H152" s="247">
        <v>0</v>
      </c>
      <c r="I152" s="248">
        <v>0</v>
      </c>
      <c r="J152" s="248">
        <v>0</v>
      </c>
      <c r="K152" s="234">
        <v>0</v>
      </c>
      <c r="L152" s="234">
        <v>0</v>
      </c>
      <c r="M152" s="423">
        <v>0</v>
      </c>
      <c r="N152" s="431"/>
    </row>
    <row r="153" spans="1:14" ht="13.5" customHeight="1" outlineLevel="1">
      <c r="A153" s="1024"/>
      <c r="B153" s="785" t="s">
        <v>76</v>
      </c>
      <c r="C153" s="459">
        <v>0</v>
      </c>
      <c r="D153" s="439"/>
      <c r="E153" s="246">
        <v>0</v>
      </c>
      <c r="F153" s="322">
        <f t="shared" si="13"/>
        <v>0</v>
      </c>
      <c r="G153" s="247">
        <v>0</v>
      </c>
      <c r="H153" s="247">
        <v>0</v>
      </c>
      <c r="I153" s="248">
        <v>0</v>
      </c>
      <c r="J153" s="248">
        <v>0</v>
      </c>
      <c r="K153" s="234">
        <v>0</v>
      </c>
      <c r="L153" s="234">
        <v>0</v>
      </c>
      <c r="M153" s="423">
        <v>0</v>
      </c>
      <c r="N153" s="431"/>
    </row>
    <row r="154" spans="1:14" ht="13.5" customHeight="1">
      <c r="A154" s="1024"/>
      <c r="B154" s="785" t="s">
        <v>77</v>
      </c>
      <c r="C154" s="459">
        <v>0</v>
      </c>
      <c r="D154" s="439"/>
      <c r="E154" s="246">
        <v>0</v>
      </c>
      <c r="F154" s="322">
        <f t="shared" si="13"/>
        <v>0</v>
      </c>
      <c r="G154" s="247">
        <v>0</v>
      </c>
      <c r="H154" s="247">
        <v>0</v>
      </c>
      <c r="I154" s="248">
        <v>0</v>
      </c>
      <c r="J154" s="248">
        <v>0</v>
      </c>
      <c r="K154" s="234">
        <v>0</v>
      </c>
      <c r="L154" s="234">
        <v>0</v>
      </c>
      <c r="M154" s="423">
        <v>0</v>
      </c>
      <c r="N154" s="431"/>
    </row>
    <row r="155" spans="1:14" ht="13.5" customHeight="1">
      <c r="A155" s="1024"/>
      <c r="B155" s="243" t="s">
        <v>946</v>
      </c>
      <c r="C155" s="459">
        <v>0</v>
      </c>
      <c r="D155" s="439"/>
      <c r="E155" s="246">
        <v>0</v>
      </c>
      <c r="F155" s="322">
        <f t="shared" si="13"/>
        <v>0</v>
      </c>
      <c r="G155" s="247">
        <v>0</v>
      </c>
      <c r="H155" s="247">
        <v>0</v>
      </c>
      <c r="I155" s="248">
        <v>0</v>
      </c>
      <c r="J155" s="248">
        <v>0</v>
      </c>
      <c r="K155" s="234">
        <v>0</v>
      </c>
      <c r="L155" s="234">
        <v>0</v>
      </c>
      <c r="M155" s="423">
        <v>0</v>
      </c>
      <c r="N155" s="431"/>
    </row>
    <row r="156" spans="1:14" ht="13.5" customHeight="1">
      <c r="A156" s="1024"/>
      <c r="B156" s="243"/>
      <c r="C156" s="459">
        <v>0</v>
      </c>
      <c r="D156" s="439"/>
      <c r="E156" s="246">
        <v>0</v>
      </c>
      <c r="F156" s="322">
        <f t="shared" si="13"/>
        <v>0</v>
      </c>
      <c r="G156" s="247">
        <v>0</v>
      </c>
      <c r="H156" s="247">
        <v>0</v>
      </c>
      <c r="I156" s="248">
        <v>0</v>
      </c>
      <c r="J156" s="248">
        <v>0</v>
      </c>
      <c r="K156" s="234">
        <v>0</v>
      </c>
      <c r="L156" s="234">
        <v>0</v>
      </c>
      <c r="M156" s="423">
        <v>0</v>
      </c>
      <c r="N156" s="431"/>
    </row>
    <row r="157" spans="1:14" ht="13.5" customHeight="1">
      <c r="A157" s="1024"/>
      <c r="B157" s="243"/>
      <c r="C157" s="459">
        <v>0</v>
      </c>
      <c r="D157" s="439"/>
      <c r="E157" s="246">
        <v>0</v>
      </c>
      <c r="F157" s="322">
        <f t="shared" si="13"/>
        <v>0</v>
      </c>
      <c r="G157" s="247">
        <v>0</v>
      </c>
      <c r="H157" s="247">
        <v>0</v>
      </c>
      <c r="I157" s="248">
        <v>0</v>
      </c>
      <c r="J157" s="248">
        <v>0</v>
      </c>
      <c r="K157" s="234">
        <v>0</v>
      </c>
      <c r="L157" s="234">
        <v>0</v>
      </c>
      <c r="M157" s="423">
        <v>0</v>
      </c>
      <c r="N157" s="431"/>
    </row>
    <row r="158" spans="1:14" ht="13.5" customHeight="1">
      <c r="A158" s="1024"/>
      <c r="B158" s="243"/>
      <c r="C158" s="459">
        <v>0</v>
      </c>
      <c r="D158" s="439"/>
      <c r="E158" s="246">
        <v>0</v>
      </c>
      <c r="F158" s="322">
        <f t="shared" si="13"/>
        <v>0</v>
      </c>
      <c r="G158" s="247">
        <v>0</v>
      </c>
      <c r="H158" s="247">
        <v>0</v>
      </c>
      <c r="I158" s="248">
        <v>0</v>
      </c>
      <c r="J158" s="248">
        <v>0</v>
      </c>
      <c r="K158" s="234">
        <v>0</v>
      </c>
      <c r="L158" s="234">
        <v>0</v>
      </c>
      <c r="M158" s="423">
        <v>0</v>
      </c>
      <c r="N158" s="431"/>
    </row>
    <row r="159" spans="1:14" ht="13.5" customHeight="1">
      <c r="A159" s="1024"/>
      <c r="B159" s="243"/>
      <c r="C159" s="459">
        <v>0</v>
      </c>
      <c r="D159" s="787"/>
      <c r="E159" s="246">
        <v>0</v>
      </c>
      <c r="F159" s="322">
        <f>E159</f>
        <v>0</v>
      </c>
      <c r="G159" s="247">
        <v>0</v>
      </c>
      <c r="H159" s="247">
        <v>0</v>
      </c>
      <c r="I159" s="248">
        <v>0</v>
      </c>
      <c r="J159" s="248">
        <v>0</v>
      </c>
      <c r="K159" s="234">
        <v>0</v>
      </c>
      <c r="L159" s="234">
        <v>0</v>
      </c>
      <c r="M159" s="423">
        <v>0</v>
      </c>
      <c r="N159" s="431"/>
    </row>
    <row r="160" spans="1:14" ht="13.5" customHeight="1">
      <c r="A160" s="1024"/>
      <c r="B160" s="1035" t="s">
        <v>877</v>
      </c>
      <c r="C160" s="1036"/>
      <c r="D160" s="303" t="s">
        <v>21</v>
      </c>
      <c r="E160" s="851">
        <v>0</v>
      </c>
      <c r="F160" s="322">
        <f>E160</f>
        <v>0</v>
      </c>
      <c r="G160" s="247">
        <v>0</v>
      </c>
      <c r="H160" s="247">
        <v>0</v>
      </c>
      <c r="I160" s="248">
        <v>0</v>
      </c>
      <c r="J160" s="248">
        <v>0</v>
      </c>
      <c r="K160" s="234">
        <v>0</v>
      </c>
      <c r="L160" s="234">
        <v>0</v>
      </c>
      <c r="M160" s="423">
        <v>0</v>
      </c>
      <c r="N160" s="431"/>
    </row>
    <row r="161" spans="1:235" ht="13.5" customHeight="1">
      <c r="A161" s="1024"/>
      <c r="B161" s="1035" t="s">
        <v>878</v>
      </c>
      <c r="C161" s="1036"/>
      <c r="D161" s="439" t="s">
        <v>21</v>
      </c>
      <c r="E161" s="851">
        <v>0</v>
      </c>
      <c r="F161" s="322">
        <f>E161</f>
        <v>0</v>
      </c>
      <c r="G161" s="247">
        <v>0</v>
      </c>
      <c r="H161" s="247">
        <v>0</v>
      </c>
      <c r="I161" s="248">
        <v>0</v>
      </c>
      <c r="J161" s="248">
        <v>0</v>
      </c>
      <c r="K161" s="234">
        <v>0</v>
      </c>
      <c r="L161" s="234">
        <v>0</v>
      </c>
      <c r="M161" s="423">
        <v>0</v>
      </c>
      <c r="N161" s="431"/>
    </row>
    <row r="162" spans="1:235" s="250" customFormat="1" ht="13.5" customHeight="1">
      <c r="A162" s="1024"/>
      <c r="B162" s="1013" t="s">
        <v>587</v>
      </c>
      <c r="C162" s="1014"/>
      <c r="D162" s="1014"/>
      <c r="E162" s="1015"/>
      <c r="F162" s="313">
        <f>ROUNDUP(SUM(F128:F161),-0.5)</f>
        <v>0</v>
      </c>
      <c r="G162" s="207">
        <f>ROUNDUP(SUM(G128:G161),-0.5)</f>
        <v>0</v>
      </c>
      <c r="H162" s="207">
        <f>ROUNDUP(SUM(H128:H161),-0.5)</f>
        <v>0</v>
      </c>
      <c r="I162" s="323">
        <f>SUM(I128:I161)</f>
        <v>0</v>
      </c>
      <c r="J162" s="323">
        <f>SUM(J128:J161)</f>
        <v>0</v>
      </c>
      <c r="K162" s="207">
        <f>ROUNDUP(SUM(K128:K161),-0.5)</f>
        <v>0</v>
      </c>
      <c r="L162" s="207">
        <f>ROUNDUP(SUM(L128:L161),-0.5)</f>
        <v>0</v>
      </c>
      <c r="M162" s="417">
        <f>ROUNDUP(SUM(M128:M161),-0.5)</f>
        <v>0</v>
      </c>
      <c r="N162" s="431"/>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c r="BM162" s="249"/>
      <c r="BN162" s="249"/>
      <c r="BO162" s="249"/>
      <c r="BP162" s="249"/>
      <c r="BQ162" s="249"/>
    </row>
    <row r="163" spans="1:235" s="250" customFormat="1" ht="15.75">
      <c r="A163" s="497"/>
      <c r="B163" s="1042"/>
      <c r="C163" s="1043"/>
      <c r="D163" s="1043"/>
      <c r="E163" s="1043"/>
      <c r="F163" s="1043"/>
      <c r="G163" s="1043"/>
      <c r="H163" s="1043"/>
      <c r="I163" s="1043"/>
      <c r="J163" s="1043"/>
      <c r="K163" s="1043"/>
      <c r="L163" s="1043"/>
      <c r="M163" s="1043"/>
      <c r="N163" s="431"/>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c r="BM163" s="249"/>
      <c r="BN163" s="249"/>
      <c r="BO163" s="249"/>
      <c r="BP163" s="249"/>
      <c r="BQ163" s="249"/>
    </row>
    <row r="164" spans="1:235" ht="66.599999999999994" customHeight="1">
      <c r="A164" s="470" t="s">
        <v>675</v>
      </c>
      <c r="B164" s="484" t="s">
        <v>674</v>
      </c>
      <c r="C164" s="483" t="s">
        <v>14</v>
      </c>
      <c r="D164" s="303" t="s">
        <v>75</v>
      </c>
      <c r="E164" s="303" t="s">
        <v>78</v>
      </c>
      <c r="F164" s="299" t="s">
        <v>122</v>
      </c>
      <c r="G164" s="297" t="s">
        <v>22</v>
      </c>
      <c r="H164" s="297" t="s">
        <v>17</v>
      </c>
      <c r="I164" s="298" t="s">
        <v>723</v>
      </c>
      <c r="J164" s="298" t="s">
        <v>724</v>
      </c>
      <c r="K164" s="193" t="s">
        <v>18</v>
      </c>
      <c r="L164" s="192" t="s">
        <v>18</v>
      </c>
      <c r="M164" s="512" t="s">
        <v>508</v>
      </c>
      <c r="N164" s="431"/>
    </row>
    <row r="165" spans="1:235" ht="13.5" customHeight="1">
      <c r="A165" s="1040"/>
      <c r="B165" s="755" t="s">
        <v>79</v>
      </c>
      <c r="C165" s="353"/>
      <c r="D165" s="251" t="s">
        <v>21</v>
      </c>
      <c r="E165" s="457">
        <v>0</v>
      </c>
      <c r="F165" s="312">
        <f>E165</f>
        <v>0</v>
      </c>
      <c r="G165" s="231">
        <v>0</v>
      </c>
      <c r="H165" s="231">
        <v>0</v>
      </c>
      <c r="I165" s="231">
        <v>0</v>
      </c>
      <c r="J165" s="231">
        <v>0</v>
      </c>
      <c r="K165" s="252">
        <v>0</v>
      </c>
      <c r="L165" s="253">
        <v>0</v>
      </c>
      <c r="M165" s="423">
        <v>0</v>
      </c>
      <c r="N165" s="431"/>
    </row>
    <row r="166" spans="1:235" ht="13.5" customHeight="1">
      <c r="A166" s="1040"/>
      <c r="B166" s="754" t="s">
        <v>80</v>
      </c>
      <c r="C166" s="255">
        <v>0</v>
      </c>
      <c r="D166" s="535" t="s">
        <v>75</v>
      </c>
      <c r="E166" s="457">
        <v>0</v>
      </c>
      <c r="F166" s="312">
        <f>(C166*E166)</f>
        <v>0</v>
      </c>
      <c r="G166" s="231">
        <v>0</v>
      </c>
      <c r="H166" s="231">
        <v>0</v>
      </c>
      <c r="I166" s="231">
        <v>0</v>
      </c>
      <c r="J166" s="231">
        <v>0</v>
      </c>
      <c r="K166" s="242">
        <v>0</v>
      </c>
      <c r="L166" s="241">
        <v>0</v>
      </c>
      <c r="M166" s="423">
        <v>0</v>
      </c>
      <c r="N166" s="431"/>
      <c r="IA166" s="196">
        <f>SUM(A166:HZ166)</f>
        <v>0</v>
      </c>
    </row>
    <row r="167" spans="1:235" ht="13.5" customHeight="1">
      <c r="A167" s="1040"/>
      <c r="B167" s="754" t="s">
        <v>81</v>
      </c>
      <c r="C167" s="354"/>
      <c r="D167" s="251" t="s">
        <v>21</v>
      </c>
      <c r="E167" s="457">
        <v>0</v>
      </c>
      <c r="F167" s="312">
        <f>E167</f>
        <v>0</v>
      </c>
      <c r="G167" s="231">
        <v>0</v>
      </c>
      <c r="H167" s="231">
        <v>0</v>
      </c>
      <c r="I167" s="231">
        <v>0</v>
      </c>
      <c r="J167" s="231">
        <v>0</v>
      </c>
      <c r="K167" s="252">
        <v>0</v>
      </c>
      <c r="L167" s="253">
        <v>0</v>
      </c>
      <c r="M167" s="423">
        <v>0</v>
      </c>
      <c r="N167" s="431"/>
    </row>
    <row r="168" spans="1:235" ht="13.5" customHeight="1">
      <c r="A168" s="1040"/>
      <c r="B168" s="754" t="s">
        <v>82</v>
      </c>
      <c r="C168" s="255">
        <v>0</v>
      </c>
      <c r="D168" s="536" t="s">
        <v>75</v>
      </c>
      <c r="E168" s="457">
        <v>0</v>
      </c>
      <c r="F168" s="312">
        <f xml:space="preserve"> E168*C168</f>
        <v>0</v>
      </c>
      <c r="G168" s="231">
        <v>0</v>
      </c>
      <c r="H168" s="231">
        <v>0</v>
      </c>
      <c r="I168" s="231">
        <v>0</v>
      </c>
      <c r="J168" s="231">
        <v>0</v>
      </c>
      <c r="K168" s="242">
        <v>0</v>
      </c>
      <c r="L168" s="241">
        <v>0</v>
      </c>
      <c r="M168" s="423">
        <v>0</v>
      </c>
      <c r="N168" s="431"/>
    </row>
    <row r="169" spans="1:235" ht="13.5" customHeight="1">
      <c r="A169" s="1040"/>
      <c r="B169" s="754" t="s">
        <v>83</v>
      </c>
      <c r="C169" s="255">
        <v>0</v>
      </c>
      <c r="D169" s="254" t="s">
        <v>75</v>
      </c>
      <c r="E169" s="457">
        <v>0</v>
      </c>
      <c r="F169" s="312">
        <f xml:space="preserve"> E169*C169</f>
        <v>0</v>
      </c>
      <c r="G169" s="231">
        <v>0</v>
      </c>
      <c r="H169" s="231">
        <v>0</v>
      </c>
      <c r="I169" s="231">
        <v>0</v>
      </c>
      <c r="J169" s="231">
        <v>0</v>
      </c>
      <c r="K169" s="242">
        <v>0</v>
      </c>
      <c r="L169" s="241">
        <v>0</v>
      </c>
      <c r="M169" s="423">
        <v>0</v>
      </c>
      <c r="N169" s="431"/>
    </row>
    <row r="170" spans="1:235" ht="13.5" customHeight="1">
      <c r="A170" s="1040"/>
      <c r="B170" s="754" t="s">
        <v>84</v>
      </c>
      <c r="C170" s="354"/>
      <c r="D170" s="251" t="s">
        <v>21</v>
      </c>
      <c r="E170" s="457">
        <v>0</v>
      </c>
      <c r="F170" s="312">
        <f>E170</f>
        <v>0</v>
      </c>
      <c r="G170" s="231">
        <v>0</v>
      </c>
      <c r="H170" s="231">
        <v>0</v>
      </c>
      <c r="I170" s="231">
        <v>0</v>
      </c>
      <c r="J170" s="231">
        <v>0</v>
      </c>
      <c r="K170" s="252">
        <v>0</v>
      </c>
      <c r="L170" s="253">
        <v>0</v>
      </c>
      <c r="M170" s="423">
        <v>0</v>
      </c>
      <c r="N170" s="431"/>
    </row>
    <row r="171" spans="1:235" ht="13.5" customHeight="1">
      <c r="A171" s="1040"/>
      <c r="B171" s="754" t="s">
        <v>85</v>
      </c>
      <c r="C171" s="354"/>
      <c r="D171" s="251" t="s">
        <v>21</v>
      </c>
      <c r="E171" s="457">
        <v>0</v>
      </c>
      <c r="F171" s="312">
        <f t="shared" ref="F171:F174" si="14">E171</f>
        <v>0</v>
      </c>
      <c r="G171" s="231">
        <v>0</v>
      </c>
      <c r="H171" s="231">
        <v>0</v>
      </c>
      <c r="I171" s="231">
        <v>0</v>
      </c>
      <c r="J171" s="231">
        <v>0</v>
      </c>
      <c r="K171" s="252">
        <v>0</v>
      </c>
      <c r="L171" s="253">
        <v>0</v>
      </c>
      <c r="M171" s="423">
        <v>0</v>
      </c>
      <c r="N171" s="431"/>
    </row>
    <row r="172" spans="1:235" ht="13.5" customHeight="1">
      <c r="A172" s="1040"/>
      <c r="B172" s="754" t="s">
        <v>668</v>
      </c>
      <c r="C172" s="356"/>
      <c r="D172" s="251" t="s">
        <v>21</v>
      </c>
      <c r="E172" s="457">
        <v>0</v>
      </c>
      <c r="F172" s="312">
        <f t="shared" si="14"/>
        <v>0</v>
      </c>
      <c r="G172" s="231">
        <v>0</v>
      </c>
      <c r="H172" s="231">
        <v>0</v>
      </c>
      <c r="I172" s="231">
        <v>0</v>
      </c>
      <c r="J172" s="231">
        <v>0</v>
      </c>
      <c r="K172" s="252">
        <v>0</v>
      </c>
      <c r="L172" s="253">
        <v>0</v>
      </c>
      <c r="M172" s="423">
        <v>0</v>
      </c>
      <c r="N172" s="431"/>
    </row>
    <row r="173" spans="1:235" ht="13.5" customHeight="1">
      <c r="A173" s="1040"/>
      <c r="B173" s="256"/>
      <c r="C173" s="356"/>
      <c r="D173" s="251" t="s">
        <v>21</v>
      </c>
      <c r="E173" s="457">
        <v>0</v>
      </c>
      <c r="F173" s="312">
        <f t="shared" si="14"/>
        <v>0</v>
      </c>
      <c r="G173" s="231">
        <v>0</v>
      </c>
      <c r="H173" s="231">
        <v>0</v>
      </c>
      <c r="I173" s="231">
        <v>0</v>
      </c>
      <c r="J173" s="231">
        <v>0</v>
      </c>
      <c r="K173" s="242">
        <v>0</v>
      </c>
      <c r="L173" s="241">
        <v>0</v>
      </c>
      <c r="M173" s="423">
        <v>0</v>
      </c>
      <c r="N173" s="431"/>
    </row>
    <row r="174" spans="1:235" ht="13.5" customHeight="1">
      <c r="A174" s="1040"/>
      <c r="B174" s="257"/>
      <c r="C174" s="356"/>
      <c r="D174" s="251" t="s">
        <v>21</v>
      </c>
      <c r="E174" s="457">
        <v>0</v>
      </c>
      <c r="F174" s="312">
        <f t="shared" si="14"/>
        <v>0</v>
      </c>
      <c r="G174" s="231">
        <v>0</v>
      </c>
      <c r="H174" s="231">
        <v>0</v>
      </c>
      <c r="I174" s="231">
        <v>0</v>
      </c>
      <c r="J174" s="231">
        <v>0</v>
      </c>
      <c r="K174" s="245">
        <v>0</v>
      </c>
      <c r="L174" s="244">
        <v>0</v>
      </c>
      <c r="M174" s="423">
        <v>0</v>
      </c>
      <c r="N174" s="431"/>
    </row>
    <row r="175" spans="1:235" ht="13.5" customHeight="1">
      <c r="A175" s="1040"/>
      <c r="B175" s="1013" t="s">
        <v>579</v>
      </c>
      <c r="C175" s="1014"/>
      <c r="D175" s="1014"/>
      <c r="E175" s="1015"/>
      <c r="F175" s="443">
        <f>ROUNDUP(SUM(F165:F174),-0.5)</f>
        <v>0</v>
      </c>
      <c r="G175" s="278">
        <f t="shared" ref="G175:M175" si="15">SUM(G165:G174)</f>
        <v>0</v>
      </c>
      <c r="H175" s="278">
        <f t="shared" si="15"/>
        <v>0</v>
      </c>
      <c r="I175" s="278">
        <f t="shared" si="15"/>
        <v>0</v>
      </c>
      <c r="J175" s="278">
        <f t="shared" si="15"/>
        <v>0</v>
      </c>
      <c r="K175" s="444">
        <f t="shared" si="15"/>
        <v>0</v>
      </c>
      <c r="L175" s="278">
        <f t="shared" si="15"/>
        <v>0</v>
      </c>
      <c r="M175" s="445">
        <f t="shared" si="15"/>
        <v>0</v>
      </c>
      <c r="N175" s="431"/>
    </row>
    <row r="176" spans="1:235" ht="15.6" customHeight="1">
      <c r="A176" s="1040"/>
      <c r="B176" s="1079"/>
      <c r="C176" s="1080"/>
      <c r="D176" s="1080"/>
      <c r="E176" s="1080"/>
      <c r="F176" s="1080"/>
      <c r="G176" s="1080"/>
      <c r="H176" s="1080"/>
      <c r="I176" s="1080"/>
      <c r="J176" s="1080"/>
      <c r="K176" s="1080"/>
      <c r="L176" s="1080"/>
      <c r="M176" s="1080"/>
      <c r="N176" s="431"/>
    </row>
    <row r="177" spans="1:69" ht="62.45" customHeight="1">
      <c r="A177" s="472">
        <v>6</v>
      </c>
      <c r="B177" s="486" t="s">
        <v>676</v>
      </c>
      <c r="C177" s="485" t="s">
        <v>25</v>
      </c>
      <c r="D177" s="446"/>
      <c r="E177" s="447" t="s">
        <v>87</v>
      </c>
      <c r="F177" s="305" t="s">
        <v>122</v>
      </c>
      <c r="G177" s="448" t="s">
        <v>22</v>
      </c>
      <c r="H177" s="449" t="s">
        <v>17</v>
      </c>
      <c r="I177" s="298" t="s">
        <v>723</v>
      </c>
      <c r="J177" s="298" t="s">
        <v>724</v>
      </c>
      <c r="K177" s="292" t="s">
        <v>18</v>
      </c>
      <c r="L177" s="450" t="s">
        <v>18</v>
      </c>
      <c r="M177" s="513" t="s">
        <v>508</v>
      </c>
      <c r="N177" s="431"/>
    </row>
    <row r="178" spans="1:69" s="259" customFormat="1" ht="13.5" customHeight="1">
      <c r="A178" s="1040"/>
      <c r="B178" s="788" t="s">
        <v>88</v>
      </c>
      <c r="C178" s="261">
        <v>0</v>
      </c>
      <c r="D178" s="1069" t="s">
        <v>75</v>
      </c>
      <c r="E178" s="437">
        <v>0</v>
      </c>
      <c r="F178" s="312">
        <f t="shared" ref="F178:F180" si="16">E178*C178</f>
        <v>0</v>
      </c>
      <c r="G178" s="231">
        <v>0</v>
      </c>
      <c r="H178" s="231">
        <v>0</v>
      </c>
      <c r="I178" s="231">
        <v>0</v>
      </c>
      <c r="J178" s="231">
        <v>0</v>
      </c>
      <c r="K178" s="253">
        <v>0</v>
      </c>
      <c r="L178" s="253">
        <v>0</v>
      </c>
      <c r="M178" s="423">
        <v>0</v>
      </c>
      <c r="N178" s="431"/>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58"/>
      <c r="AS178" s="258"/>
      <c r="AT178" s="258"/>
      <c r="AU178" s="258"/>
      <c r="AV178" s="258"/>
      <c r="AW178" s="258"/>
      <c r="AX178" s="258"/>
      <c r="AY178" s="258"/>
      <c r="AZ178" s="258"/>
      <c r="BA178" s="258"/>
      <c r="BB178" s="258"/>
      <c r="BC178" s="258"/>
      <c r="BD178" s="258"/>
      <c r="BE178" s="258"/>
      <c r="BF178" s="258"/>
      <c r="BG178" s="258"/>
      <c r="BH178" s="258"/>
      <c r="BI178" s="258"/>
      <c r="BJ178" s="258"/>
      <c r="BK178" s="258"/>
      <c r="BL178" s="258"/>
      <c r="BM178" s="258"/>
      <c r="BN178" s="258"/>
      <c r="BO178" s="258"/>
      <c r="BP178" s="258"/>
      <c r="BQ178" s="258"/>
    </row>
    <row r="179" spans="1:69" s="259" customFormat="1" ht="13.5" customHeight="1">
      <c r="A179" s="1040"/>
      <c r="B179" s="789" t="s">
        <v>89</v>
      </c>
      <c r="C179" s="261">
        <v>0</v>
      </c>
      <c r="D179" s="1070"/>
      <c r="E179" s="437">
        <v>0</v>
      </c>
      <c r="F179" s="312">
        <f t="shared" si="16"/>
        <v>0</v>
      </c>
      <c r="G179" s="231">
        <v>0</v>
      </c>
      <c r="H179" s="231">
        <v>0</v>
      </c>
      <c r="I179" s="231">
        <v>0</v>
      </c>
      <c r="J179" s="231">
        <v>0</v>
      </c>
      <c r="K179" s="253">
        <v>0</v>
      </c>
      <c r="L179" s="253">
        <v>0</v>
      </c>
      <c r="M179" s="423">
        <v>0</v>
      </c>
      <c r="N179" s="431"/>
      <c r="O179" s="258"/>
      <c r="P179" s="258"/>
      <c r="Q179" s="258"/>
      <c r="R179" s="258"/>
      <c r="S179" s="258"/>
      <c r="T179" s="258"/>
      <c r="U179" s="258"/>
      <c r="V179" s="258"/>
      <c r="W179" s="258"/>
      <c r="X179" s="258"/>
      <c r="Y179" s="258"/>
      <c r="Z179" s="258"/>
      <c r="AA179" s="258"/>
      <c r="AB179" s="258"/>
      <c r="AC179" s="258"/>
      <c r="AD179" s="258"/>
      <c r="AE179" s="258"/>
      <c r="AF179" s="258"/>
      <c r="AG179" s="258"/>
      <c r="AH179" s="258"/>
      <c r="AI179" s="258"/>
      <c r="AJ179" s="258"/>
      <c r="AK179" s="258"/>
      <c r="AL179" s="258"/>
      <c r="AM179" s="258"/>
      <c r="AN179" s="258"/>
      <c r="AO179" s="258"/>
      <c r="AP179" s="258"/>
      <c r="AQ179" s="258"/>
      <c r="AR179" s="258"/>
      <c r="AS179" s="258"/>
      <c r="AT179" s="258"/>
      <c r="AU179" s="258"/>
      <c r="AV179" s="258"/>
      <c r="AW179" s="258"/>
      <c r="AX179" s="258"/>
      <c r="AY179" s="258"/>
      <c r="AZ179" s="258"/>
      <c r="BA179" s="258"/>
      <c r="BB179" s="258"/>
      <c r="BC179" s="258"/>
      <c r="BD179" s="258"/>
      <c r="BE179" s="258"/>
      <c r="BF179" s="258"/>
      <c r="BG179" s="258"/>
      <c r="BH179" s="258"/>
      <c r="BI179" s="258"/>
      <c r="BJ179" s="258"/>
      <c r="BK179" s="258"/>
      <c r="BL179" s="258"/>
      <c r="BM179" s="258"/>
      <c r="BN179" s="258"/>
      <c r="BO179" s="258"/>
      <c r="BP179" s="258"/>
      <c r="BQ179" s="258"/>
    </row>
    <row r="180" spans="1:69" s="259" customFormat="1" ht="13.5" customHeight="1">
      <c r="A180" s="1040"/>
      <c r="B180" s="260"/>
      <c r="C180" s="261">
        <v>0</v>
      </c>
      <c r="D180" s="1070"/>
      <c r="E180" s="437">
        <v>0</v>
      </c>
      <c r="F180" s="312">
        <f t="shared" si="16"/>
        <v>0</v>
      </c>
      <c r="G180" s="231">
        <v>0</v>
      </c>
      <c r="H180" s="231">
        <v>0</v>
      </c>
      <c r="I180" s="231">
        <v>0</v>
      </c>
      <c r="J180" s="231">
        <v>0</v>
      </c>
      <c r="K180" s="253">
        <v>0</v>
      </c>
      <c r="L180" s="253">
        <v>0</v>
      </c>
      <c r="M180" s="423">
        <v>0</v>
      </c>
      <c r="N180" s="431"/>
      <c r="O180" s="258"/>
      <c r="P180" s="258"/>
      <c r="Q180" s="258"/>
      <c r="R180" s="258"/>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258"/>
      <c r="AO180" s="258"/>
      <c r="AP180" s="258"/>
      <c r="AQ180" s="258"/>
      <c r="AR180" s="258"/>
      <c r="AS180" s="258"/>
      <c r="AT180" s="258"/>
      <c r="AU180" s="258"/>
      <c r="AV180" s="258"/>
      <c r="AW180" s="258"/>
      <c r="AX180" s="258"/>
      <c r="AY180" s="258"/>
      <c r="AZ180" s="258"/>
      <c r="BA180" s="258"/>
      <c r="BB180" s="258"/>
      <c r="BC180" s="258"/>
      <c r="BD180" s="258"/>
      <c r="BE180" s="258"/>
      <c r="BF180" s="258"/>
      <c r="BG180" s="258"/>
      <c r="BH180" s="258"/>
      <c r="BI180" s="258"/>
      <c r="BJ180" s="258"/>
      <c r="BK180" s="258"/>
      <c r="BL180" s="258"/>
      <c r="BM180" s="258"/>
      <c r="BN180" s="258"/>
      <c r="BO180" s="258"/>
      <c r="BP180" s="258"/>
      <c r="BQ180" s="258"/>
    </row>
    <row r="181" spans="1:69" s="259" customFormat="1" ht="13.5" customHeight="1">
      <c r="A181" s="1040"/>
      <c r="B181" s="260"/>
      <c r="C181" s="261">
        <v>0</v>
      </c>
      <c r="D181" s="1070"/>
      <c r="E181" s="437">
        <v>0</v>
      </c>
      <c r="F181" s="312">
        <f>E181*C181</f>
        <v>0</v>
      </c>
      <c r="G181" s="231">
        <v>0</v>
      </c>
      <c r="H181" s="231">
        <v>0</v>
      </c>
      <c r="I181" s="231">
        <v>0</v>
      </c>
      <c r="J181" s="231">
        <v>0</v>
      </c>
      <c r="K181" s="253">
        <v>0</v>
      </c>
      <c r="L181" s="253">
        <v>0</v>
      </c>
      <c r="M181" s="423">
        <v>0</v>
      </c>
      <c r="N181" s="431"/>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8"/>
      <c r="AJ181" s="258"/>
      <c r="AK181" s="258"/>
      <c r="AL181" s="258"/>
      <c r="AM181" s="258"/>
      <c r="AN181" s="258"/>
      <c r="AO181" s="258"/>
      <c r="AP181" s="258"/>
      <c r="AQ181" s="258"/>
      <c r="AR181" s="258"/>
      <c r="AS181" s="258"/>
      <c r="AT181" s="258"/>
      <c r="AU181" s="258"/>
      <c r="AV181" s="258"/>
      <c r="AW181" s="258"/>
      <c r="AX181" s="258"/>
      <c r="AY181" s="258"/>
      <c r="AZ181" s="258"/>
      <c r="BA181" s="258"/>
      <c r="BB181" s="258"/>
      <c r="BC181" s="258"/>
      <c r="BD181" s="258"/>
      <c r="BE181" s="258"/>
      <c r="BF181" s="258"/>
      <c r="BG181" s="258"/>
      <c r="BH181" s="258"/>
      <c r="BI181" s="258"/>
      <c r="BJ181" s="258"/>
      <c r="BK181" s="258"/>
      <c r="BL181" s="258"/>
      <c r="BM181" s="258"/>
      <c r="BN181" s="258"/>
      <c r="BO181" s="258"/>
      <c r="BP181" s="258"/>
      <c r="BQ181" s="258"/>
    </row>
    <row r="182" spans="1:69" s="259" customFormat="1" ht="13.5" customHeight="1">
      <c r="A182" s="1040"/>
      <c r="B182" s="260"/>
      <c r="C182" s="261">
        <v>0</v>
      </c>
      <c r="D182" s="1070"/>
      <c r="E182" s="437">
        <v>0</v>
      </c>
      <c r="F182" s="312">
        <f>E182*C182</f>
        <v>0</v>
      </c>
      <c r="G182" s="231">
        <v>0</v>
      </c>
      <c r="H182" s="231">
        <v>0</v>
      </c>
      <c r="I182" s="231">
        <v>0</v>
      </c>
      <c r="J182" s="231">
        <v>0</v>
      </c>
      <c r="K182" s="253">
        <v>0</v>
      </c>
      <c r="L182" s="253">
        <v>0</v>
      </c>
      <c r="M182" s="423">
        <v>0</v>
      </c>
      <c r="N182" s="431"/>
      <c r="O182" s="258"/>
      <c r="P182" s="258"/>
      <c r="Q182" s="258"/>
      <c r="R182" s="258"/>
      <c r="S182" s="258"/>
      <c r="T182" s="258"/>
      <c r="U182" s="258"/>
      <c r="V182" s="258"/>
      <c r="W182" s="258"/>
      <c r="X182" s="258"/>
      <c r="Y182" s="258"/>
      <c r="Z182" s="258"/>
      <c r="AA182" s="258"/>
      <c r="AB182" s="258"/>
      <c r="AC182" s="258"/>
      <c r="AD182" s="258"/>
      <c r="AE182" s="258"/>
      <c r="AF182" s="258"/>
      <c r="AG182" s="258"/>
      <c r="AH182" s="258"/>
      <c r="AI182" s="258"/>
      <c r="AJ182" s="258"/>
      <c r="AK182" s="258"/>
      <c r="AL182" s="258"/>
      <c r="AM182" s="258"/>
      <c r="AN182" s="258"/>
      <c r="AO182" s="258"/>
      <c r="AP182" s="258"/>
      <c r="AQ182" s="258"/>
      <c r="AR182" s="258"/>
      <c r="AS182" s="258"/>
      <c r="AT182" s="258"/>
      <c r="AU182" s="258"/>
      <c r="AV182" s="258"/>
      <c r="AW182" s="258"/>
      <c r="AX182" s="258"/>
      <c r="AY182" s="258"/>
      <c r="AZ182" s="258"/>
      <c r="BA182" s="258"/>
      <c r="BB182" s="258"/>
      <c r="BC182" s="258"/>
      <c r="BD182" s="258"/>
      <c r="BE182" s="258"/>
      <c r="BF182" s="258"/>
      <c r="BG182" s="258"/>
      <c r="BH182" s="258"/>
      <c r="BI182" s="258"/>
      <c r="BJ182" s="258"/>
      <c r="BK182" s="258"/>
      <c r="BL182" s="258"/>
      <c r="BM182" s="258"/>
      <c r="BN182" s="258"/>
      <c r="BO182" s="258"/>
      <c r="BP182" s="258"/>
      <c r="BQ182" s="258"/>
    </row>
    <row r="183" spans="1:69" s="259" customFormat="1" ht="13.5" customHeight="1">
      <c r="A183" s="1040"/>
      <c r="B183" s="260"/>
      <c r="C183" s="261">
        <v>0</v>
      </c>
      <c r="D183" s="1070"/>
      <c r="E183" s="437">
        <v>0</v>
      </c>
      <c r="F183" s="312">
        <f t="shared" ref="F183:F184" si="17">E183*C183</f>
        <v>0</v>
      </c>
      <c r="G183" s="231">
        <v>0</v>
      </c>
      <c r="H183" s="231">
        <v>0</v>
      </c>
      <c r="I183" s="231">
        <v>0</v>
      </c>
      <c r="J183" s="231">
        <v>0</v>
      </c>
      <c r="K183" s="253">
        <v>0</v>
      </c>
      <c r="L183" s="253">
        <v>0</v>
      </c>
      <c r="M183" s="423">
        <v>0</v>
      </c>
      <c r="N183" s="431"/>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c r="AR183" s="258"/>
      <c r="AS183" s="258"/>
      <c r="AT183" s="258"/>
      <c r="AU183" s="258"/>
      <c r="AV183" s="258"/>
      <c r="AW183" s="258"/>
      <c r="AX183" s="258"/>
      <c r="AY183" s="258"/>
      <c r="AZ183" s="258"/>
      <c r="BA183" s="258"/>
      <c r="BB183" s="258"/>
      <c r="BC183" s="258"/>
      <c r="BD183" s="258"/>
      <c r="BE183" s="258"/>
      <c r="BF183" s="258"/>
      <c r="BG183" s="258"/>
      <c r="BH183" s="258"/>
      <c r="BI183" s="258"/>
      <c r="BJ183" s="258"/>
      <c r="BK183" s="258"/>
      <c r="BL183" s="258"/>
      <c r="BM183" s="258"/>
      <c r="BN183" s="258"/>
      <c r="BO183" s="258"/>
      <c r="BP183" s="258"/>
      <c r="BQ183" s="258"/>
    </row>
    <row r="184" spans="1:69" s="259" customFormat="1" ht="13.5" customHeight="1">
      <c r="A184" s="1040"/>
      <c r="B184" s="260"/>
      <c r="C184" s="261">
        <v>0</v>
      </c>
      <c r="D184" s="1071"/>
      <c r="E184" s="437">
        <v>0</v>
      </c>
      <c r="F184" s="312">
        <f t="shared" si="17"/>
        <v>0</v>
      </c>
      <c r="G184" s="231">
        <v>0</v>
      </c>
      <c r="H184" s="231">
        <v>0</v>
      </c>
      <c r="I184" s="231">
        <v>0</v>
      </c>
      <c r="J184" s="231">
        <v>0</v>
      </c>
      <c r="K184" s="253">
        <v>0</v>
      </c>
      <c r="L184" s="253">
        <v>0</v>
      </c>
      <c r="M184" s="423">
        <v>0</v>
      </c>
      <c r="N184" s="431"/>
      <c r="O184" s="258"/>
      <c r="P184" s="258"/>
      <c r="Q184" s="258"/>
      <c r="R184" s="258"/>
      <c r="S184" s="258"/>
      <c r="T184" s="258"/>
      <c r="U184" s="258"/>
      <c r="V184" s="258"/>
      <c r="W184" s="258"/>
      <c r="X184" s="258"/>
      <c r="Y184" s="258"/>
      <c r="Z184" s="258"/>
      <c r="AA184" s="258"/>
      <c r="AB184" s="258"/>
      <c r="AC184" s="258"/>
      <c r="AD184" s="258"/>
      <c r="AE184" s="258"/>
      <c r="AF184" s="258"/>
      <c r="AG184" s="258"/>
      <c r="AH184" s="258"/>
      <c r="AI184" s="258"/>
      <c r="AJ184" s="258"/>
      <c r="AK184" s="258"/>
      <c r="AL184" s="258"/>
      <c r="AM184" s="258"/>
      <c r="AN184" s="258"/>
      <c r="AO184" s="258"/>
      <c r="AP184" s="258"/>
      <c r="AQ184" s="258"/>
      <c r="AR184" s="258"/>
      <c r="AS184" s="258"/>
      <c r="AT184" s="258"/>
      <c r="AU184" s="258"/>
      <c r="AV184" s="258"/>
      <c r="AW184" s="258"/>
      <c r="AX184" s="258"/>
      <c r="AY184" s="258"/>
      <c r="AZ184" s="258"/>
      <c r="BA184" s="258"/>
      <c r="BB184" s="258"/>
      <c r="BC184" s="258"/>
      <c r="BD184" s="258"/>
      <c r="BE184" s="258"/>
      <c r="BF184" s="258"/>
      <c r="BG184" s="258"/>
      <c r="BH184" s="258"/>
      <c r="BI184" s="258"/>
      <c r="BJ184" s="258"/>
      <c r="BK184" s="258"/>
      <c r="BL184" s="258"/>
      <c r="BM184" s="258"/>
      <c r="BN184" s="258"/>
      <c r="BO184" s="258"/>
      <c r="BP184" s="258"/>
      <c r="BQ184" s="258"/>
    </row>
    <row r="185" spans="1:69" ht="13.5" customHeight="1">
      <c r="A185" s="1040"/>
      <c r="B185" s="456" t="s">
        <v>90</v>
      </c>
      <c r="C185" s="299" t="s">
        <v>14</v>
      </c>
      <c r="D185" s="299" t="s">
        <v>91</v>
      </c>
      <c r="E185" s="294" t="s">
        <v>92</v>
      </c>
      <c r="F185" s="194"/>
      <c r="G185" s="532">
        <v>0</v>
      </c>
      <c r="H185" s="532">
        <v>0</v>
      </c>
      <c r="I185" s="532">
        <v>0</v>
      </c>
      <c r="J185" s="532">
        <v>0</v>
      </c>
      <c r="K185" s="533">
        <v>0</v>
      </c>
      <c r="L185" s="533">
        <v>0</v>
      </c>
      <c r="M185" s="534">
        <v>0</v>
      </c>
      <c r="N185" s="453"/>
    </row>
    <row r="186" spans="1:69" ht="13.5" customHeight="1">
      <c r="A186" s="1040"/>
      <c r="B186" s="789" t="s">
        <v>93</v>
      </c>
      <c r="C186" s="261">
        <v>0</v>
      </c>
      <c r="D186" s="261">
        <v>0</v>
      </c>
      <c r="E186" s="437">
        <v>0</v>
      </c>
      <c r="F186" s="522">
        <f>E186*D186*C186</f>
        <v>0</v>
      </c>
      <c r="G186" s="229">
        <v>0</v>
      </c>
      <c r="H186" s="229">
        <v>0</v>
      </c>
      <c r="I186" s="229">
        <v>0</v>
      </c>
      <c r="J186" s="229">
        <v>0</v>
      </c>
      <c r="K186" s="244">
        <v>0</v>
      </c>
      <c r="L186" s="244">
        <v>0</v>
      </c>
      <c r="M186" s="524">
        <v>0</v>
      </c>
      <c r="N186" s="431"/>
    </row>
    <row r="187" spans="1:69" ht="13.5" customHeight="1">
      <c r="A187" s="1040"/>
      <c r="B187" s="789" t="s">
        <v>94</v>
      </c>
      <c r="C187" s="261">
        <v>0</v>
      </c>
      <c r="D187" s="261">
        <v>0</v>
      </c>
      <c r="E187" s="437">
        <v>0</v>
      </c>
      <c r="F187" s="312">
        <f t="shared" ref="F187:F196" si="18">E187*D187*C187</f>
        <v>0</v>
      </c>
      <c r="G187" s="231">
        <v>0</v>
      </c>
      <c r="H187" s="231">
        <v>0</v>
      </c>
      <c r="I187" s="231">
        <v>0</v>
      </c>
      <c r="J187" s="231">
        <v>0</v>
      </c>
      <c r="K187" s="253">
        <v>0</v>
      </c>
      <c r="L187" s="253">
        <v>0</v>
      </c>
      <c r="M187" s="423">
        <v>0</v>
      </c>
      <c r="N187" s="431"/>
    </row>
    <row r="188" spans="1:69" ht="13.5" customHeight="1">
      <c r="A188" s="1040"/>
      <c r="B188" s="789" t="s">
        <v>95</v>
      </c>
      <c r="C188" s="261">
        <v>0</v>
      </c>
      <c r="D188" s="261">
        <v>0</v>
      </c>
      <c r="E188" s="437">
        <v>0</v>
      </c>
      <c r="F188" s="312">
        <f t="shared" si="18"/>
        <v>0</v>
      </c>
      <c r="G188" s="231">
        <v>0</v>
      </c>
      <c r="H188" s="231">
        <v>0</v>
      </c>
      <c r="I188" s="231">
        <v>0</v>
      </c>
      <c r="J188" s="231">
        <v>0</v>
      </c>
      <c r="K188" s="253">
        <v>0</v>
      </c>
      <c r="L188" s="253">
        <v>0</v>
      </c>
      <c r="M188" s="423">
        <v>0</v>
      </c>
      <c r="N188" s="431"/>
    </row>
    <row r="189" spans="1:69" ht="13.5" customHeight="1">
      <c r="A189" s="1040"/>
      <c r="B189" s="789" t="s">
        <v>96</v>
      </c>
      <c r="C189" s="261">
        <v>0</v>
      </c>
      <c r="D189" s="261">
        <v>0</v>
      </c>
      <c r="E189" s="437">
        <v>0</v>
      </c>
      <c r="F189" s="312">
        <f t="shared" si="18"/>
        <v>0</v>
      </c>
      <c r="G189" s="231">
        <v>0</v>
      </c>
      <c r="H189" s="231">
        <v>0</v>
      </c>
      <c r="I189" s="231">
        <v>0</v>
      </c>
      <c r="J189" s="231">
        <v>0</v>
      </c>
      <c r="K189" s="253">
        <v>0</v>
      </c>
      <c r="L189" s="253">
        <v>0</v>
      </c>
      <c r="M189" s="423">
        <v>0</v>
      </c>
      <c r="N189" s="431"/>
    </row>
    <row r="190" spans="1:69" ht="13.5" customHeight="1">
      <c r="A190" s="1040"/>
      <c r="B190" s="789" t="s">
        <v>97</v>
      </c>
      <c r="C190" s="261">
        <v>0</v>
      </c>
      <c r="D190" s="261">
        <v>0</v>
      </c>
      <c r="E190" s="437">
        <v>0</v>
      </c>
      <c r="F190" s="312">
        <f t="shared" si="18"/>
        <v>0</v>
      </c>
      <c r="G190" s="231">
        <v>0</v>
      </c>
      <c r="H190" s="231">
        <v>0</v>
      </c>
      <c r="I190" s="231">
        <v>0</v>
      </c>
      <c r="J190" s="231">
        <v>0</v>
      </c>
      <c r="K190" s="253">
        <v>0</v>
      </c>
      <c r="L190" s="253">
        <v>0</v>
      </c>
      <c r="M190" s="423">
        <v>0</v>
      </c>
      <c r="N190" s="431"/>
    </row>
    <row r="191" spans="1:69" ht="13.5" customHeight="1">
      <c r="A191" s="1040"/>
      <c r="B191" s="789" t="s">
        <v>98</v>
      </c>
      <c r="C191" s="261">
        <v>0</v>
      </c>
      <c r="D191" s="261">
        <v>0</v>
      </c>
      <c r="E191" s="437">
        <v>0</v>
      </c>
      <c r="F191" s="312">
        <f t="shared" si="18"/>
        <v>0</v>
      </c>
      <c r="G191" s="231">
        <v>0</v>
      </c>
      <c r="H191" s="231">
        <v>0</v>
      </c>
      <c r="I191" s="231">
        <v>0</v>
      </c>
      <c r="J191" s="231">
        <v>0</v>
      </c>
      <c r="K191" s="253">
        <v>0</v>
      </c>
      <c r="L191" s="253">
        <v>0</v>
      </c>
      <c r="M191" s="423">
        <v>0</v>
      </c>
      <c r="N191" s="431"/>
    </row>
    <row r="192" spans="1:69" ht="13.5" customHeight="1">
      <c r="A192" s="1040"/>
      <c r="B192" s="789" t="s">
        <v>99</v>
      </c>
      <c r="C192" s="261">
        <v>0</v>
      </c>
      <c r="D192" s="261">
        <v>0</v>
      </c>
      <c r="E192" s="437">
        <v>0</v>
      </c>
      <c r="F192" s="312">
        <f t="shared" si="18"/>
        <v>0</v>
      </c>
      <c r="G192" s="231">
        <v>0</v>
      </c>
      <c r="H192" s="231">
        <v>0</v>
      </c>
      <c r="I192" s="231">
        <v>0</v>
      </c>
      <c r="J192" s="231">
        <v>0</v>
      </c>
      <c r="K192" s="253">
        <v>0</v>
      </c>
      <c r="L192" s="253">
        <v>0</v>
      </c>
      <c r="M192" s="423">
        <v>0</v>
      </c>
      <c r="N192" s="431"/>
    </row>
    <row r="193" spans="1:69" ht="13.5" customHeight="1">
      <c r="A193" s="1040"/>
      <c r="B193" s="789" t="s">
        <v>100</v>
      </c>
      <c r="C193" s="261">
        <v>0</v>
      </c>
      <c r="D193" s="261">
        <v>0</v>
      </c>
      <c r="E193" s="437">
        <v>0</v>
      </c>
      <c r="F193" s="312">
        <f t="shared" si="18"/>
        <v>0</v>
      </c>
      <c r="G193" s="231">
        <v>0</v>
      </c>
      <c r="H193" s="231">
        <v>0</v>
      </c>
      <c r="I193" s="231">
        <v>0</v>
      </c>
      <c r="J193" s="231">
        <v>0</v>
      </c>
      <c r="K193" s="253">
        <v>0</v>
      </c>
      <c r="L193" s="253">
        <v>0</v>
      </c>
      <c r="M193" s="423">
        <v>0</v>
      </c>
      <c r="N193" s="431"/>
    </row>
    <row r="194" spans="1:69" ht="13.5" customHeight="1">
      <c r="A194" s="1040"/>
      <c r="B194" s="789" t="s">
        <v>101</v>
      </c>
      <c r="C194" s="261">
        <v>0</v>
      </c>
      <c r="D194" s="261">
        <v>0</v>
      </c>
      <c r="E194" s="437">
        <v>0</v>
      </c>
      <c r="F194" s="312">
        <f t="shared" si="18"/>
        <v>0</v>
      </c>
      <c r="G194" s="231">
        <v>0</v>
      </c>
      <c r="H194" s="231">
        <v>0</v>
      </c>
      <c r="I194" s="231">
        <v>0</v>
      </c>
      <c r="J194" s="231">
        <v>0</v>
      </c>
      <c r="K194" s="253">
        <v>0</v>
      </c>
      <c r="L194" s="253">
        <v>0</v>
      </c>
      <c r="M194" s="423">
        <v>0</v>
      </c>
      <c r="N194" s="431"/>
    </row>
    <row r="195" spans="1:69" ht="13.5" customHeight="1">
      <c r="A195" s="1040"/>
      <c r="B195" s="366"/>
      <c r="C195" s="261">
        <v>0</v>
      </c>
      <c r="D195" s="261">
        <v>0</v>
      </c>
      <c r="E195" s="437">
        <v>0</v>
      </c>
      <c r="F195" s="312">
        <f t="shared" si="18"/>
        <v>0</v>
      </c>
      <c r="G195" s="231">
        <v>0</v>
      </c>
      <c r="H195" s="231">
        <v>0</v>
      </c>
      <c r="I195" s="231">
        <v>0</v>
      </c>
      <c r="J195" s="231">
        <v>0</v>
      </c>
      <c r="K195" s="253">
        <v>0</v>
      </c>
      <c r="L195" s="253">
        <v>0</v>
      </c>
      <c r="M195" s="423">
        <v>0</v>
      </c>
      <c r="N195" s="431"/>
    </row>
    <row r="196" spans="1:69" ht="13.5" customHeight="1">
      <c r="A196" s="1040"/>
      <c r="B196" s="366"/>
      <c r="C196" s="261">
        <v>0</v>
      </c>
      <c r="D196" s="261">
        <v>0</v>
      </c>
      <c r="E196" s="437">
        <v>0</v>
      </c>
      <c r="F196" s="312">
        <f t="shared" si="18"/>
        <v>0</v>
      </c>
      <c r="G196" s="231">
        <v>0</v>
      </c>
      <c r="H196" s="231">
        <v>0</v>
      </c>
      <c r="I196" s="231">
        <v>0</v>
      </c>
      <c r="J196" s="231">
        <v>0</v>
      </c>
      <c r="K196" s="253">
        <v>0</v>
      </c>
      <c r="L196" s="253">
        <v>0</v>
      </c>
      <c r="M196" s="423">
        <v>0</v>
      </c>
      <c r="N196" s="431"/>
    </row>
    <row r="197" spans="1:69" ht="13.5" customHeight="1">
      <c r="A197" s="1040"/>
      <c r="B197" s="789" t="s">
        <v>102</v>
      </c>
      <c r="C197" s="261">
        <v>0</v>
      </c>
      <c r="D197" s="261">
        <v>0</v>
      </c>
      <c r="E197" s="437">
        <v>0</v>
      </c>
      <c r="F197" s="312">
        <f>E197*D197</f>
        <v>0</v>
      </c>
      <c r="G197" s="231">
        <v>0</v>
      </c>
      <c r="H197" s="231">
        <v>0</v>
      </c>
      <c r="I197" s="231">
        <v>0</v>
      </c>
      <c r="J197" s="231">
        <v>0</v>
      </c>
      <c r="K197" s="253">
        <v>0</v>
      </c>
      <c r="L197" s="253">
        <v>0</v>
      </c>
      <c r="M197" s="423">
        <v>0</v>
      </c>
      <c r="N197" s="431"/>
    </row>
    <row r="198" spans="1:69" ht="13.5" customHeight="1">
      <c r="A198" s="1040"/>
      <c r="B198" s="789" t="s">
        <v>66</v>
      </c>
      <c r="C198" s="261">
        <v>0</v>
      </c>
      <c r="D198" s="261">
        <v>0</v>
      </c>
      <c r="E198" s="437">
        <v>0</v>
      </c>
      <c r="F198" s="312">
        <f>E198*D198</f>
        <v>0</v>
      </c>
      <c r="G198" s="231">
        <v>0</v>
      </c>
      <c r="H198" s="231">
        <v>0</v>
      </c>
      <c r="I198" s="231">
        <v>0</v>
      </c>
      <c r="J198" s="231">
        <v>0</v>
      </c>
      <c r="K198" s="253">
        <v>0</v>
      </c>
      <c r="L198" s="253">
        <v>0</v>
      </c>
      <c r="M198" s="423">
        <v>0</v>
      </c>
      <c r="N198" s="431"/>
    </row>
    <row r="199" spans="1:69" ht="13.5" customHeight="1">
      <c r="A199" s="1040"/>
      <c r="B199" s="366"/>
      <c r="C199" s="261">
        <v>0</v>
      </c>
      <c r="D199" s="261">
        <v>0</v>
      </c>
      <c r="E199" s="437">
        <v>0</v>
      </c>
      <c r="F199" s="312">
        <f>E199*D199</f>
        <v>0</v>
      </c>
      <c r="G199" s="231">
        <v>0</v>
      </c>
      <c r="H199" s="231">
        <v>0</v>
      </c>
      <c r="I199" s="231">
        <v>0</v>
      </c>
      <c r="J199" s="231">
        <v>0</v>
      </c>
      <c r="K199" s="253">
        <v>0</v>
      </c>
      <c r="L199" s="253">
        <v>0</v>
      </c>
      <c r="M199" s="423">
        <v>0</v>
      </c>
      <c r="N199" s="431"/>
    </row>
    <row r="200" spans="1:69" ht="13.5" customHeight="1">
      <c r="A200" s="1040"/>
      <c r="B200" s="366"/>
      <c r="C200" s="261">
        <v>0</v>
      </c>
      <c r="D200" s="261">
        <v>0</v>
      </c>
      <c r="E200" s="437">
        <v>0</v>
      </c>
      <c r="F200" s="312">
        <f>E200*D200</f>
        <v>0</v>
      </c>
      <c r="G200" s="231">
        <v>0</v>
      </c>
      <c r="H200" s="231">
        <v>0</v>
      </c>
      <c r="I200" s="231">
        <v>0</v>
      </c>
      <c r="J200" s="231">
        <v>0</v>
      </c>
      <c r="K200" s="253">
        <v>0</v>
      </c>
      <c r="L200" s="253">
        <v>0</v>
      </c>
      <c r="M200" s="423">
        <v>0</v>
      </c>
      <c r="N200" s="431"/>
    </row>
    <row r="201" spans="1:69" ht="13.5" customHeight="1">
      <c r="A201" s="1040"/>
      <c r="B201" s="367"/>
      <c r="C201" s="261">
        <v>0</v>
      </c>
      <c r="D201" s="261">
        <v>0</v>
      </c>
      <c r="E201" s="437">
        <v>0</v>
      </c>
      <c r="F201" s="312">
        <f>E201*D201</f>
        <v>0</v>
      </c>
      <c r="G201" s="231">
        <v>0</v>
      </c>
      <c r="H201" s="231">
        <v>0</v>
      </c>
      <c r="I201" s="231">
        <v>0</v>
      </c>
      <c r="J201" s="231">
        <v>0</v>
      </c>
      <c r="K201" s="253">
        <v>0</v>
      </c>
      <c r="L201" s="253">
        <v>0</v>
      </c>
      <c r="M201" s="423">
        <v>0</v>
      </c>
      <c r="N201" s="431"/>
    </row>
    <row r="202" spans="1:69" s="250" customFormat="1" ht="13.5" customHeight="1">
      <c r="A202" s="1040"/>
      <c r="B202" s="1013" t="s">
        <v>580</v>
      </c>
      <c r="C202" s="1014"/>
      <c r="D202" s="1014"/>
      <c r="E202" s="1015"/>
      <c r="F202" s="325">
        <f>SUM(F178:F201)</f>
        <v>0</v>
      </c>
      <c r="G202" s="798">
        <f t="shared" ref="G202:M202" si="19">SUM(G178:G201)</f>
        <v>0</v>
      </c>
      <c r="H202" s="798">
        <f t="shared" si="19"/>
        <v>0</v>
      </c>
      <c r="I202" s="798">
        <f t="shared" si="19"/>
        <v>0</v>
      </c>
      <c r="J202" s="798">
        <f t="shared" si="19"/>
        <v>0</v>
      </c>
      <c r="K202" s="325">
        <f t="shared" si="19"/>
        <v>0</v>
      </c>
      <c r="L202" s="325">
        <f t="shared" si="19"/>
        <v>0</v>
      </c>
      <c r="M202" s="424">
        <f t="shared" si="19"/>
        <v>0</v>
      </c>
      <c r="N202" s="431"/>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49"/>
      <c r="BP202" s="249"/>
      <c r="BQ202" s="249"/>
    </row>
    <row r="203" spans="1:69" ht="15.75">
      <c r="A203" s="1040"/>
      <c r="B203" s="1079"/>
      <c r="C203" s="1080"/>
      <c r="D203" s="1080"/>
      <c r="E203" s="1080"/>
      <c r="F203" s="1080"/>
      <c r="G203" s="1080"/>
      <c r="H203" s="1080"/>
      <c r="I203" s="1080"/>
      <c r="J203" s="1080"/>
      <c r="K203" s="1080"/>
      <c r="L203" s="1080"/>
      <c r="M203" s="1080"/>
      <c r="N203" s="431"/>
    </row>
    <row r="204" spans="1:69" ht="60.6" customHeight="1">
      <c r="A204" s="471" t="s">
        <v>677</v>
      </c>
      <c r="B204" s="482" t="s">
        <v>964</v>
      </c>
      <c r="C204" s="487" t="s">
        <v>14</v>
      </c>
      <c r="D204" s="295" t="s">
        <v>20</v>
      </c>
      <c r="E204" s="295" t="s">
        <v>21</v>
      </c>
      <c r="F204" s="299" t="s">
        <v>122</v>
      </c>
      <c r="G204" s="301" t="s">
        <v>16</v>
      </c>
      <c r="H204" s="301" t="s">
        <v>23</v>
      </c>
      <c r="I204" s="298" t="s">
        <v>723</v>
      </c>
      <c r="J204" s="298" t="s">
        <v>724</v>
      </c>
      <c r="K204" s="193" t="s">
        <v>18</v>
      </c>
      <c r="L204" s="192" t="s">
        <v>18</v>
      </c>
      <c r="M204" s="512" t="s">
        <v>508</v>
      </c>
      <c r="N204" s="431"/>
    </row>
    <row r="205" spans="1:69" ht="13.5" customHeight="1">
      <c r="A205" s="1022"/>
      <c r="B205" s="790" t="s">
        <v>507</v>
      </c>
      <c r="C205" s="454">
        <v>0</v>
      </c>
      <c r="D205" s="455">
        <v>0</v>
      </c>
      <c r="E205" s="455">
        <v>0</v>
      </c>
      <c r="F205" s="312">
        <f>E205+(C205*D205)</f>
        <v>0</v>
      </c>
      <c r="G205" s="231">
        <v>0</v>
      </c>
      <c r="H205" s="231">
        <v>0</v>
      </c>
      <c r="I205" s="231">
        <v>0</v>
      </c>
      <c r="J205" s="231">
        <v>0</v>
      </c>
      <c r="K205" s="242">
        <v>0</v>
      </c>
      <c r="L205" s="242">
        <v>0</v>
      </c>
      <c r="M205" s="425">
        <v>0</v>
      </c>
      <c r="N205" s="431"/>
    </row>
    <row r="206" spans="1:69" ht="13.5" customHeight="1">
      <c r="A206" s="1022"/>
      <c r="B206" s="791" t="s">
        <v>103</v>
      </c>
      <c r="C206" s="454">
        <v>0</v>
      </c>
      <c r="D206" s="455">
        <v>0</v>
      </c>
      <c r="E206" s="455">
        <v>0</v>
      </c>
      <c r="F206" s="312">
        <f t="shared" ref="F206:F226" si="20">E206+(C206*D206)</f>
        <v>0</v>
      </c>
      <c r="G206" s="231">
        <v>0</v>
      </c>
      <c r="H206" s="231">
        <v>0</v>
      </c>
      <c r="I206" s="231">
        <v>0</v>
      </c>
      <c r="J206" s="231">
        <v>0</v>
      </c>
      <c r="K206" s="242">
        <v>0</v>
      </c>
      <c r="L206" s="242">
        <v>0</v>
      </c>
      <c r="M206" s="423">
        <v>0</v>
      </c>
      <c r="N206" s="431"/>
    </row>
    <row r="207" spans="1:69" ht="13.5" customHeight="1">
      <c r="A207" s="1022"/>
      <c r="B207" s="791" t="s">
        <v>754</v>
      </c>
      <c r="C207" s="454">
        <v>0</v>
      </c>
      <c r="D207" s="455">
        <v>0</v>
      </c>
      <c r="E207" s="455">
        <v>0</v>
      </c>
      <c r="F207" s="312">
        <f t="shared" si="20"/>
        <v>0</v>
      </c>
      <c r="G207" s="231">
        <v>0</v>
      </c>
      <c r="H207" s="231">
        <v>0</v>
      </c>
      <c r="I207" s="231">
        <v>0</v>
      </c>
      <c r="J207" s="231">
        <v>0</v>
      </c>
      <c r="K207" s="242">
        <v>0</v>
      </c>
      <c r="L207" s="242">
        <v>0</v>
      </c>
      <c r="M207" s="423">
        <v>0</v>
      </c>
      <c r="N207" s="431"/>
    </row>
    <row r="208" spans="1:69" ht="65.45" customHeight="1">
      <c r="A208" s="1022"/>
      <c r="B208" s="791" t="s">
        <v>932</v>
      </c>
      <c r="C208" s="454">
        <v>0</v>
      </c>
      <c r="D208" s="455">
        <v>0</v>
      </c>
      <c r="E208" s="455">
        <v>0</v>
      </c>
      <c r="F208" s="312">
        <f t="shared" si="20"/>
        <v>0</v>
      </c>
      <c r="G208" s="231">
        <v>0</v>
      </c>
      <c r="H208" s="231">
        <v>0</v>
      </c>
      <c r="I208" s="231">
        <v>0</v>
      </c>
      <c r="J208" s="231">
        <v>0</v>
      </c>
      <c r="K208" s="242">
        <v>0</v>
      </c>
      <c r="L208" s="242">
        <v>0</v>
      </c>
      <c r="M208" s="423">
        <v>0</v>
      </c>
      <c r="N208" s="431"/>
    </row>
    <row r="209" spans="1:69" ht="13.5" customHeight="1">
      <c r="A209" s="1022"/>
      <c r="B209" s="791" t="s">
        <v>104</v>
      </c>
      <c r="C209" s="454">
        <v>0</v>
      </c>
      <c r="D209" s="455">
        <v>0</v>
      </c>
      <c r="E209" s="455">
        <v>0</v>
      </c>
      <c r="F209" s="312">
        <f t="shared" si="20"/>
        <v>0</v>
      </c>
      <c r="G209" s="231">
        <v>0</v>
      </c>
      <c r="H209" s="231">
        <v>0</v>
      </c>
      <c r="I209" s="231">
        <v>0</v>
      </c>
      <c r="J209" s="231">
        <v>0</v>
      </c>
      <c r="K209" s="242">
        <v>0</v>
      </c>
      <c r="L209" s="242">
        <v>0</v>
      </c>
      <c r="M209" s="423">
        <v>0</v>
      </c>
      <c r="N209" s="431"/>
    </row>
    <row r="210" spans="1:69" s="250" customFormat="1" ht="13.5" customHeight="1">
      <c r="A210" s="1022"/>
      <c r="B210" s="791" t="s">
        <v>105</v>
      </c>
      <c r="C210" s="454">
        <v>0</v>
      </c>
      <c r="D210" s="455">
        <v>0</v>
      </c>
      <c r="E210" s="455">
        <v>0</v>
      </c>
      <c r="F210" s="312">
        <f t="shared" si="20"/>
        <v>0</v>
      </c>
      <c r="G210" s="231">
        <v>0</v>
      </c>
      <c r="H210" s="231">
        <v>0</v>
      </c>
      <c r="I210" s="231">
        <v>0</v>
      </c>
      <c r="J210" s="231">
        <v>0</v>
      </c>
      <c r="K210" s="242">
        <v>0</v>
      </c>
      <c r="L210" s="242">
        <v>0</v>
      </c>
      <c r="M210" s="423">
        <v>0</v>
      </c>
      <c r="N210" s="431"/>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249"/>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c r="BM210" s="249"/>
      <c r="BN210" s="249"/>
      <c r="BO210" s="249"/>
      <c r="BP210" s="249"/>
      <c r="BQ210" s="249"/>
    </row>
    <row r="211" spans="1:69" s="250" customFormat="1" ht="13.5" customHeight="1">
      <c r="A211" s="1022"/>
      <c r="B211" s="791" t="s">
        <v>66</v>
      </c>
      <c r="C211" s="454">
        <v>0</v>
      </c>
      <c r="D211" s="455">
        <v>0</v>
      </c>
      <c r="E211" s="455">
        <v>0</v>
      </c>
      <c r="F211" s="312">
        <f t="shared" si="20"/>
        <v>0</v>
      </c>
      <c r="G211" s="231">
        <v>0</v>
      </c>
      <c r="H211" s="231">
        <v>0</v>
      </c>
      <c r="I211" s="231">
        <v>0</v>
      </c>
      <c r="J211" s="231">
        <v>0</v>
      </c>
      <c r="K211" s="242">
        <v>0</v>
      </c>
      <c r="L211" s="242">
        <v>0</v>
      </c>
      <c r="M211" s="423">
        <v>0</v>
      </c>
      <c r="N211" s="431"/>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249"/>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c r="BM211" s="249"/>
      <c r="BN211" s="249"/>
      <c r="BO211" s="249"/>
      <c r="BP211" s="249"/>
      <c r="BQ211" s="249"/>
    </row>
    <row r="212" spans="1:69" s="250" customFormat="1" ht="13.5" customHeight="1">
      <c r="A212" s="1022"/>
      <c r="B212" s="791" t="s">
        <v>106</v>
      </c>
      <c r="C212" s="454">
        <v>0</v>
      </c>
      <c r="D212" s="455">
        <v>0</v>
      </c>
      <c r="E212" s="455">
        <v>0</v>
      </c>
      <c r="F212" s="312">
        <f t="shared" si="20"/>
        <v>0</v>
      </c>
      <c r="G212" s="231">
        <v>0</v>
      </c>
      <c r="H212" s="231">
        <v>0</v>
      </c>
      <c r="I212" s="231">
        <v>0</v>
      </c>
      <c r="J212" s="231">
        <v>0</v>
      </c>
      <c r="K212" s="242">
        <v>0</v>
      </c>
      <c r="L212" s="242">
        <v>0</v>
      </c>
      <c r="M212" s="423">
        <v>0</v>
      </c>
      <c r="N212" s="431"/>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249"/>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c r="BM212" s="249"/>
      <c r="BN212" s="249"/>
      <c r="BO212" s="249"/>
      <c r="BP212" s="249"/>
      <c r="BQ212" s="249"/>
    </row>
    <row r="213" spans="1:69" s="250" customFormat="1" ht="21" customHeight="1">
      <c r="A213" s="1022"/>
      <c r="B213" s="791" t="s">
        <v>755</v>
      </c>
      <c r="C213" s="454">
        <v>0</v>
      </c>
      <c r="D213" s="455">
        <v>0</v>
      </c>
      <c r="E213" s="455">
        <v>0</v>
      </c>
      <c r="F213" s="312">
        <f t="shared" si="20"/>
        <v>0</v>
      </c>
      <c r="G213" s="231">
        <v>0</v>
      </c>
      <c r="H213" s="231">
        <v>0</v>
      </c>
      <c r="I213" s="231">
        <v>0</v>
      </c>
      <c r="J213" s="231">
        <v>0</v>
      </c>
      <c r="K213" s="242">
        <v>0</v>
      </c>
      <c r="L213" s="242">
        <v>0</v>
      </c>
      <c r="M213" s="423">
        <v>0</v>
      </c>
      <c r="N213" s="431"/>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249"/>
      <c r="AM213" s="249"/>
      <c r="AN213" s="249"/>
      <c r="AO213" s="249"/>
      <c r="AP213" s="249"/>
      <c r="AQ213" s="249"/>
      <c r="AR213" s="249"/>
      <c r="AS213" s="249"/>
      <c r="AT213" s="249"/>
      <c r="AU213" s="249"/>
      <c r="AV213" s="249"/>
      <c r="AW213" s="249"/>
      <c r="AX213" s="249"/>
      <c r="AY213" s="249"/>
      <c r="AZ213" s="249"/>
      <c r="BA213" s="249"/>
      <c r="BB213" s="249"/>
      <c r="BC213" s="249"/>
      <c r="BD213" s="249"/>
      <c r="BE213" s="249"/>
      <c r="BF213" s="249"/>
      <c r="BG213" s="249"/>
      <c r="BH213" s="249"/>
      <c r="BI213" s="249"/>
      <c r="BJ213" s="249"/>
      <c r="BK213" s="249"/>
      <c r="BL213" s="249"/>
      <c r="BM213" s="249"/>
      <c r="BN213" s="249"/>
      <c r="BO213" s="249"/>
      <c r="BP213" s="249"/>
      <c r="BQ213" s="249"/>
    </row>
    <row r="214" spans="1:69" s="250" customFormat="1" ht="21" customHeight="1">
      <c r="A214" s="1022"/>
      <c r="B214" s="648"/>
      <c r="C214" s="454">
        <v>0</v>
      </c>
      <c r="D214" s="455">
        <v>0</v>
      </c>
      <c r="E214" s="455">
        <v>0</v>
      </c>
      <c r="F214" s="312">
        <f t="shared" si="20"/>
        <v>0</v>
      </c>
      <c r="G214" s="231">
        <v>0</v>
      </c>
      <c r="H214" s="231">
        <v>0</v>
      </c>
      <c r="I214" s="231">
        <v>0</v>
      </c>
      <c r="J214" s="231">
        <v>0</v>
      </c>
      <c r="K214" s="242">
        <v>0</v>
      </c>
      <c r="L214" s="242">
        <v>0</v>
      </c>
      <c r="M214" s="423">
        <v>0</v>
      </c>
      <c r="N214" s="431"/>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249"/>
      <c r="AM214" s="249"/>
      <c r="AN214" s="249"/>
      <c r="AO214" s="249"/>
      <c r="AP214" s="249"/>
      <c r="AQ214" s="249"/>
      <c r="AR214" s="249"/>
      <c r="AS214" s="249"/>
      <c r="AT214" s="249"/>
      <c r="AU214" s="249"/>
      <c r="AV214" s="249"/>
      <c r="AW214" s="249"/>
      <c r="AX214" s="249"/>
      <c r="AY214" s="249"/>
      <c r="AZ214" s="249"/>
      <c r="BA214" s="249"/>
      <c r="BB214" s="249"/>
      <c r="BC214" s="249"/>
      <c r="BD214" s="249"/>
      <c r="BE214" s="249"/>
      <c r="BF214" s="249"/>
      <c r="BG214" s="249"/>
      <c r="BH214" s="249"/>
      <c r="BI214" s="249"/>
      <c r="BJ214" s="249"/>
      <c r="BK214" s="249"/>
      <c r="BL214" s="249"/>
      <c r="BM214" s="249"/>
      <c r="BN214" s="249"/>
      <c r="BO214" s="249"/>
      <c r="BP214" s="249"/>
      <c r="BQ214" s="249"/>
    </row>
    <row r="215" spans="1:69" s="250" customFormat="1" ht="15" customHeight="1">
      <c r="A215" s="1022"/>
      <c r="B215" s="648"/>
      <c r="C215" s="454">
        <v>0</v>
      </c>
      <c r="D215" s="455">
        <v>0</v>
      </c>
      <c r="E215" s="455">
        <v>0</v>
      </c>
      <c r="F215" s="312">
        <f t="shared" si="20"/>
        <v>0</v>
      </c>
      <c r="G215" s="231">
        <v>0</v>
      </c>
      <c r="H215" s="231">
        <v>0</v>
      </c>
      <c r="I215" s="231">
        <v>0</v>
      </c>
      <c r="J215" s="231">
        <v>0</v>
      </c>
      <c r="K215" s="242">
        <v>0</v>
      </c>
      <c r="L215" s="242">
        <v>0</v>
      </c>
      <c r="M215" s="423">
        <v>0</v>
      </c>
      <c r="N215" s="431"/>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249"/>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c r="BM215" s="249"/>
      <c r="BN215" s="249"/>
      <c r="BO215" s="249"/>
      <c r="BP215" s="249"/>
      <c r="BQ215" s="249"/>
    </row>
    <row r="216" spans="1:69" s="250" customFormat="1" ht="15.95" customHeight="1">
      <c r="A216" s="1022"/>
      <c r="B216" s="648"/>
      <c r="C216" s="454">
        <v>0</v>
      </c>
      <c r="D216" s="455">
        <v>0</v>
      </c>
      <c r="E216" s="455">
        <v>0</v>
      </c>
      <c r="F216" s="312">
        <f t="shared" si="20"/>
        <v>0</v>
      </c>
      <c r="G216" s="231">
        <v>0</v>
      </c>
      <c r="H216" s="231">
        <v>0</v>
      </c>
      <c r="I216" s="231">
        <v>0</v>
      </c>
      <c r="J216" s="231">
        <v>0</v>
      </c>
      <c r="K216" s="242">
        <v>0</v>
      </c>
      <c r="L216" s="242">
        <v>0</v>
      </c>
      <c r="M216" s="423">
        <v>0</v>
      </c>
      <c r="N216" s="431"/>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249"/>
      <c r="AM216" s="249"/>
      <c r="AN216" s="249"/>
      <c r="AO216" s="249"/>
      <c r="AP216" s="249"/>
      <c r="AQ216" s="249"/>
      <c r="AR216" s="249"/>
      <c r="AS216" s="249"/>
      <c r="AT216" s="249"/>
      <c r="AU216" s="249"/>
      <c r="AV216" s="249"/>
      <c r="AW216" s="249"/>
      <c r="AX216" s="249"/>
      <c r="AY216" s="249"/>
      <c r="AZ216" s="249"/>
      <c r="BA216" s="249"/>
      <c r="BB216" s="249"/>
      <c r="BC216" s="249"/>
      <c r="BD216" s="249"/>
      <c r="BE216" s="249"/>
      <c r="BF216" s="249"/>
      <c r="BG216" s="249"/>
      <c r="BH216" s="249"/>
      <c r="BI216" s="249"/>
      <c r="BJ216" s="249"/>
      <c r="BK216" s="249"/>
      <c r="BL216" s="249"/>
      <c r="BM216" s="249"/>
      <c r="BN216" s="249"/>
      <c r="BO216" s="249"/>
      <c r="BP216" s="249"/>
      <c r="BQ216" s="249"/>
    </row>
    <row r="217" spans="1:69" s="250" customFormat="1" ht="13.5" customHeight="1">
      <c r="A217" s="1022"/>
      <c r="B217" s="263"/>
      <c r="C217" s="454">
        <v>0</v>
      </c>
      <c r="D217" s="455">
        <v>0</v>
      </c>
      <c r="E217" s="455">
        <v>0</v>
      </c>
      <c r="F217" s="312">
        <f t="shared" si="20"/>
        <v>0</v>
      </c>
      <c r="G217" s="231">
        <v>0</v>
      </c>
      <c r="H217" s="231">
        <v>0</v>
      </c>
      <c r="I217" s="231">
        <v>0</v>
      </c>
      <c r="J217" s="231">
        <v>0</v>
      </c>
      <c r="K217" s="242">
        <v>0</v>
      </c>
      <c r="L217" s="242">
        <v>0</v>
      </c>
      <c r="M217" s="423">
        <v>0</v>
      </c>
      <c r="N217" s="431"/>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c r="BM217" s="249"/>
      <c r="BN217" s="249"/>
      <c r="BO217" s="249"/>
      <c r="BP217" s="249"/>
      <c r="BQ217" s="249"/>
    </row>
    <row r="218" spans="1:69" s="250" customFormat="1" ht="13.5" customHeight="1">
      <c r="A218" s="1022"/>
      <c r="B218" s="263"/>
      <c r="C218" s="454">
        <v>0</v>
      </c>
      <c r="D218" s="455">
        <v>0</v>
      </c>
      <c r="E218" s="455">
        <v>0</v>
      </c>
      <c r="F218" s="312">
        <f t="shared" si="20"/>
        <v>0</v>
      </c>
      <c r="G218" s="231">
        <v>0</v>
      </c>
      <c r="H218" s="231">
        <v>0</v>
      </c>
      <c r="I218" s="231">
        <v>0</v>
      </c>
      <c r="J218" s="231">
        <v>0</v>
      </c>
      <c r="K218" s="242">
        <v>0</v>
      </c>
      <c r="L218" s="242">
        <v>0</v>
      </c>
      <c r="M218" s="423">
        <v>0</v>
      </c>
      <c r="N218" s="431"/>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c r="BM218" s="249"/>
      <c r="BN218" s="249"/>
      <c r="BO218" s="249"/>
      <c r="BP218" s="249"/>
      <c r="BQ218" s="249"/>
    </row>
    <row r="219" spans="1:69" s="250" customFormat="1" ht="13.5" customHeight="1">
      <c r="A219" s="1022"/>
      <c r="B219" s="264"/>
      <c r="C219" s="454">
        <v>0</v>
      </c>
      <c r="D219" s="455">
        <v>0</v>
      </c>
      <c r="E219" s="455">
        <v>0</v>
      </c>
      <c r="F219" s="312">
        <f t="shared" si="20"/>
        <v>0</v>
      </c>
      <c r="G219" s="231">
        <v>0</v>
      </c>
      <c r="H219" s="231">
        <v>0</v>
      </c>
      <c r="I219" s="231">
        <v>0</v>
      </c>
      <c r="J219" s="231">
        <v>0</v>
      </c>
      <c r="K219" s="242">
        <v>0</v>
      </c>
      <c r="L219" s="242">
        <v>0</v>
      </c>
      <c r="M219" s="423">
        <v>0</v>
      </c>
      <c r="N219" s="431"/>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c r="BM219" s="249"/>
      <c r="BN219" s="249"/>
      <c r="BO219" s="249"/>
      <c r="BP219" s="249"/>
      <c r="BQ219" s="249"/>
    </row>
    <row r="220" spans="1:69" s="250" customFormat="1" ht="48.6" customHeight="1">
      <c r="A220" s="1022"/>
      <c r="B220" s="1048" t="s">
        <v>667</v>
      </c>
      <c r="C220" s="1049"/>
      <c r="D220" s="1049"/>
      <c r="E220" s="1050"/>
      <c r="F220" s="311">
        <f>('4C Filmbearbeitung Drehmat.'!H51)</f>
        <v>0</v>
      </c>
      <c r="G220" s="265">
        <v>0</v>
      </c>
      <c r="H220" s="265">
        <v>0</v>
      </c>
      <c r="I220" s="265">
        <v>0</v>
      </c>
      <c r="J220" s="265">
        <v>0</v>
      </c>
      <c r="K220" s="266"/>
      <c r="L220" s="266"/>
      <c r="M220" s="423">
        <v>0</v>
      </c>
      <c r="N220" s="431"/>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49"/>
      <c r="AY220" s="249"/>
      <c r="AZ220" s="249"/>
      <c r="BA220" s="249"/>
      <c r="BB220" s="249"/>
      <c r="BC220" s="249"/>
      <c r="BD220" s="249"/>
      <c r="BE220" s="249"/>
      <c r="BF220" s="249"/>
      <c r="BG220" s="249"/>
      <c r="BH220" s="249"/>
      <c r="BI220" s="249"/>
      <c r="BJ220" s="249"/>
      <c r="BK220" s="249"/>
      <c r="BL220" s="249"/>
      <c r="BM220" s="249"/>
      <c r="BN220" s="249"/>
      <c r="BO220" s="249"/>
      <c r="BP220" s="249"/>
      <c r="BQ220" s="249"/>
    </row>
    <row r="221" spans="1:69" s="250" customFormat="1" ht="13.5" customHeight="1">
      <c r="A221" s="1022"/>
      <c r="B221" s="792" t="s">
        <v>107</v>
      </c>
      <c r="C221" s="454">
        <v>0</v>
      </c>
      <c r="D221" s="455">
        <v>0</v>
      </c>
      <c r="E221" s="455">
        <v>0</v>
      </c>
      <c r="F221" s="312">
        <f t="shared" si="20"/>
        <v>0</v>
      </c>
      <c r="G221" s="231">
        <v>0</v>
      </c>
      <c r="H221" s="231">
        <v>0</v>
      </c>
      <c r="I221" s="231">
        <v>0</v>
      </c>
      <c r="J221" s="231">
        <v>0</v>
      </c>
      <c r="K221" s="242">
        <v>0</v>
      </c>
      <c r="L221" s="242">
        <v>0</v>
      </c>
      <c r="M221" s="423">
        <v>0</v>
      </c>
      <c r="N221" s="431"/>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c r="BM221" s="249"/>
      <c r="BN221" s="249"/>
      <c r="BO221" s="249"/>
      <c r="BP221" s="249"/>
      <c r="BQ221" s="249"/>
    </row>
    <row r="222" spans="1:69" s="250" customFormat="1" ht="13.5" customHeight="1">
      <c r="A222" s="1022"/>
      <c r="B222" s="792" t="s">
        <v>108</v>
      </c>
      <c r="C222" s="454">
        <v>0</v>
      </c>
      <c r="D222" s="455">
        <v>0</v>
      </c>
      <c r="E222" s="455">
        <v>0</v>
      </c>
      <c r="F222" s="312">
        <f t="shared" si="20"/>
        <v>0</v>
      </c>
      <c r="G222" s="231">
        <v>0</v>
      </c>
      <c r="H222" s="231">
        <v>0</v>
      </c>
      <c r="I222" s="231">
        <v>0</v>
      </c>
      <c r="J222" s="231">
        <v>0</v>
      </c>
      <c r="K222" s="242">
        <v>0</v>
      </c>
      <c r="L222" s="242">
        <v>0</v>
      </c>
      <c r="M222" s="423">
        <v>0</v>
      </c>
      <c r="N222" s="431"/>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c r="BM222" s="249"/>
      <c r="BN222" s="249"/>
      <c r="BO222" s="249"/>
      <c r="BP222" s="249"/>
      <c r="BQ222" s="249"/>
    </row>
    <row r="223" spans="1:69" s="250" customFormat="1" ht="13.5" customHeight="1">
      <c r="A223" s="1022"/>
      <c r="B223" s="267"/>
      <c r="C223" s="454">
        <v>0</v>
      </c>
      <c r="D223" s="455">
        <v>0</v>
      </c>
      <c r="E223" s="455">
        <v>0</v>
      </c>
      <c r="F223" s="312">
        <f>E223+(C223*D223)</f>
        <v>0</v>
      </c>
      <c r="G223" s="231">
        <v>0</v>
      </c>
      <c r="H223" s="231">
        <v>0</v>
      </c>
      <c r="I223" s="231">
        <v>0</v>
      </c>
      <c r="J223" s="231">
        <v>0</v>
      </c>
      <c r="K223" s="242">
        <v>0</v>
      </c>
      <c r="L223" s="242">
        <v>0</v>
      </c>
      <c r="M223" s="423">
        <v>0</v>
      </c>
      <c r="N223" s="431"/>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249"/>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c r="BM223" s="249"/>
      <c r="BN223" s="249"/>
      <c r="BO223" s="249"/>
      <c r="BP223" s="249"/>
      <c r="BQ223" s="249"/>
    </row>
    <row r="224" spans="1:69" s="250" customFormat="1" ht="13.5" customHeight="1">
      <c r="A224" s="1022"/>
      <c r="B224" s="267"/>
      <c r="C224" s="454">
        <v>0</v>
      </c>
      <c r="D224" s="455">
        <v>0</v>
      </c>
      <c r="E224" s="455">
        <v>0</v>
      </c>
      <c r="F224" s="312">
        <f>E224+(C224*D224)</f>
        <v>0</v>
      </c>
      <c r="G224" s="231">
        <v>0</v>
      </c>
      <c r="H224" s="231">
        <v>0</v>
      </c>
      <c r="I224" s="231">
        <v>0</v>
      </c>
      <c r="J224" s="231">
        <v>0</v>
      </c>
      <c r="K224" s="242">
        <v>0</v>
      </c>
      <c r="L224" s="242">
        <v>0</v>
      </c>
      <c r="M224" s="423">
        <v>0</v>
      </c>
      <c r="N224" s="431"/>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c r="BM224" s="249"/>
      <c r="BN224" s="249"/>
      <c r="BO224" s="249"/>
      <c r="BP224" s="249"/>
      <c r="BQ224" s="249"/>
    </row>
    <row r="225" spans="1:69" s="250" customFormat="1" ht="13.5" customHeight="1">
      <c r="A225" s="1022"/>
      <c r="B225" s="267"/>
      <c r="C225" s="454">
        <v>0</v>
      </c>
      <c r="D225" s="455">
        <v>0</v>
      </c>
      <c r="E225" s="455">
        <v>0</v>
      </c>
      <c r="F225" s="312">
        <f t="shared" si="20"/>
        <v>0</v>
      </c>
      <c r="G225" s="231">
        <v>0</v>
      </c>
      <c r="H225" s="231">
        <v>0</v>
      </c>
      <c r="I225" s="231">
        <v>0</v>
      </c>
      <c r="J225" s="231">
        <v>0</v>
      </c>
      <c r="K225" s="242">
        <v>0</v>
      </c>
      <c r="L225" s="242">
        <v>0</v>
      </c>
      <c r="M225" s="423">
        <v>0</v>
      </c>
      <c r="N225" s="431"/>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249"/>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c r="BM225" s="249"/>
      <c r="BN225" s="249"/>
      <c r="BO225" s="249"/>
      <c r="BP225" s="249"/>
      <c r="BQ225" s="249"/>
    </row>
    <row r="226" spans="1:69" s="250" customFormat="1" ht="13.5" customHeight="1">
      <c r="A226" s="1022"/>
      <c r="B226" s="267"/>
      <c r="C226" s="454">
        <v>0</v>
      </c>
      <c r="D226" s="455">
        <v>0</v>
      </c>
      <c r="E226" s="455">
        <v>0</v>
      </c>
      <c r="F226" s="312">
        <f t="shared" si="20"/>
        <v>0</v>
      </c>
      <c r="G226" s="231">
        <v>0</v>
      </c>
      <c r="H226" s="231">
        <v>0</v>
      </c>
      <c r="I226" s="231">
        <v>0</v>
      </c>
      <c r="J226" s="231">
        <v>0</v>
      </c>
      <c r="K226" s="242">
        <v>0</v>
      </c>
      <c r="L226" s="242">
        <v>0</v>
      </c>
      <c r="M226" s="423">
        <v>0</v>
      </c>
      <c r="N226" s="431"/>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249"/>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c r="BM226" s="249"/>
      <c r="BN226" s="249"/>
      <c r="BO226" s="249"/>
      <c r="BP226" s="249"/>
      <c r="BQ226" s="249"/>
    </row>
    <row r="227" spans="1:69" s="250" customFormat="1" ht="13.5" customHeight="1">
      <c r="A227" s="1022"/>
      <c r="B227" s="1025" t="s">
        <v>591</v>
      </c>
      <c r="C227" s="1026"/>
      <c r="D227" s="1026"/>
      <c r="E227" s="1027"/>
      <c r="F227" s="326">
        <f>SUM(F205:F226)</f>
        <v>0</v>
      </c>
      <c r="G227" s="327">
        <f t="shared" ref="G227" si="21">SUM(G205:G226)</f>
        <v>0</v>
      </c>
      <c r="H227" s="327">
        <f t="shared" ref="H227" si="22">SUM(H205:H226)</f>
        <v>0</v>
      </c>
      <c r="I227" s="327">
        <f t="shared" ref="I227" si="23">SUM(I205:I226)</f>
        <v>0</v>
      </c>
      <c r="J227" s="327">
        <f t="shared" ref="J227" si="24">SUM(J205:J226)</f>
        <v>0</v>
      </c>
      <c r="K227" s="268">
        <f>SUM(K205:K226)</f>
        <v>0</v>
      </c>
      <c r="L227" s="268"/>
      <c r="M227" s="426">
        <f>SUM(M205:M226)</f>
        <v>0</v>
      </c>
      <c r="N227" s="431"/>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249"/>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c r="BM227" s="249"/>
      <c r="BN227" s="249"/>
      <c r="BO227" s="249"/>
      <c r="BP227" s="249"/>
      <c r="BQ227" s="249"/>
    </row>
    <row r="228" spans="1:69" s="250" customFormat="1">
      <c r="A228" s="687"/>
      <c r="B228" s="995"/>
      <c r="C228" s="995"/>
      <c r="D228" s="995"/>
      <c r="E228" s="995"/>
      <c r="F228" s="995"/>
      <c r="G228" s="995"/>
      <c r="H228" s="995"/>
      <c r="I228" s="995"/>
      <c r="J228" s="995"/>
      <c r="K228" s="995"/>
      <c r="L228" s="995"/>
      <c r="M228" s="1089"/>
      <c r="N228" s="431"/>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c r="BM228" s="249"/>
      <c r="BN228" s="249"/>
      <c r="BO228" s="249"/>
      <c r="BP228" s="249"/>
      <c r="BQ228" s="249"/>
    </row>
    <row r="229" spans="1:69" ht="48.95" customHeight="1">
      <c r="A229" s="472">
        <v>8</v>
      </c>
      <c r="B229" s="1051" t="s">
        <v>933</v>
      </c>
      <c r="C229" s="1051"/>
      <c r="D229" s="1052"/>
      <c r="E229" s="488" t="s">
        <v>21</v>
      </c>
      <c r="F229" s="299" t="s">
        <v>122</v>
      </c>
      <c r="G229" s="302" t="s">
        <v>22</v>
      </c>
      <c r="H229" s="302" t="s">
        <v>17</v>
      </c>
      <c r="I229" s="298" t="s">
        <v>723</v>
      </c>
      <c r="J229" s="298" t="s">
        <v>724</v>
      </c>
      <c r="K229" s="193" t="s">
        <v>18</v>
      </c>
      <c r="L229" s="192" t="s">
        <v>18</v>
      </c>
      <c r="M229" s="512" t="s">
        <v>508</v>
      </c>
      <c r="N229" s="431"/>
    </row>
    <row r="230" spans="1:69" ht="13.5" customHeight="1">
      <c r="A230" s="1040"/>
      <c r="B230" s="1053" t="s">
        <v>109</v>
      </c>
      <c r="C230" s="1054"/>
      <c r="D230" s="1055"/>
      <c r="E230" s="451">
        <v>0</v>
      </c>
      <c r="F230" s="312">
        <f t="shared" ref="F230:F238" si="25">E230</f>
        <v>0</v>
      </c>
      <c r="G230" s="231">
        <v>0</v>
      </c>
      <c r="H230" s="231">
        <v>0</v>
      </c>
      <c r="I230" s="231">
        <v>0</v>
      </c>
      <c r="J230" s="231">
        <v>0</v>
      </c>
      <c r="K230" s="242">
        <v>0</v>
      </c>
      <c r="L230" s="242">
        <v>0</v>
      </c>
      <c r="M230" s="423">
        <v>0</v>
      </c>
      <c r="N230" s="431"/>
    </row>
    <row r="231" spans="1:69" ht="13.5" customHeight="1">
      <c r="A231" s="1040"/>
      <c r="B231" s="1053" t="s">
        <v>110</v>
      </c>
      <c r="C231" s="1054"/>
      <c r="D231" s="1055"/>
      <c r="E231" s="451">
        <v>0</v>
      </c>
      <c r="F231" s="312">
        <f t="shared" si="25"/>
        <v>0</v>
      </c>
      <c r="G231" s="231">
        <v>0</v>
      </c>
      <c r="H231" s="231">
        <v>0</v>
      </c>
      <c r="I231" s="231">
        <v>0</v>
      </c>
      <c r="J231" s="231">
        <v>0</v>
      </c>
      <c r="K231" s="242">
        <v>0</v>
      </c>
      <c r="L231" s="242">
        <v>0</v>
      </c>
      <c r="M231" s="423">
        <v>0</v>
      </c>
      <c r="N231" s="431"/>
    </row>
    <row r="232" spans="1:69" ht="13.5" customHeight="1">
      <c r="A232" s="1040"/>
      <c r="B232" s="1053" t="s">
        <v>111</v>
      </c>
      <c r="C232" s="1054"/>
      <c r="D232" s="1055"/>
      <c r="E232" s="451">
        <v>0</v>
      </c>
      <c r="F232" s="312">
        <f t="shared" si="25"/>
        <v>0</v>
      </c>
      <c r="G232" s="231">
        <v>0</v>
      </c>
      <c r="H232" s="231">
        <v>0</v>
      </c>
      <c r="I232" s="231">
        <v>0</v>
      </c>
      <c r="J232" s="231">
        <v>0</v>
      </c>
      <c r="K232" s="242">
        <v>0</v>
      </c>
      <c r="L232" s="242">
        <v>0</v>
      </c>
      <c r="M232" s="423">
        <v>0</v>
      </c>
      <c r="N232" s="431"/>
    </row>
    <row r="233" spans="1:69" ht="13.5" customHeight="1">
      <c r="A233" s="1040"/>
      <c r="B233" s="1056"/>
      <c r="C233" s="1057"/>
      <c r="D233" s="1058"/>
      <c r="E233" s="451">
        <v>0</v>
      </c>
      <c r="F233" s="312">
        <f t="shared" si="25"/>
        <v>0</v>
      </c>
      <c r="G233" s="231">
        <v>0</v>
      </c>
      <c r="H233" s="231">
        <v>0</v>
      </c>
      <c r="I233" s="231">
        <v>0</v>
      </c>
      <c r="J233" s="231">
        <v>0</v>
      </c>
      <c r="K233" s="242">
        <v>0</v>
      </c>
      <c r="L233" s="242">
        <v>0</v>
      </c>
      <c r="M233" s="423">
        <v>0</v>
      </c>
      <c r="N233" s="431"/>
    </row>
    <row r="234" spans="1:69" ht="13.5" customHeight="1">
      <c r="A234" s="1040"/>
      <c r="B234" s="1064"/>
      <c r="C234" s="1065"/>
      <c r="D234" s="1066"/>
      <c r="E234" s="451">
        <v>0</v>
      </c>
      <c r="F234" s="312">
        <f t="shared" si="25"/>
        <v>0</v>
      </c>
      <c r="G234" s="231">
        <v>0</v>
      </c>
      <c r="H234" s="231">
        <v>0</v>
      </c>
      <c r="I234" s="231">
        <v>0</v>
      </c>
      <c r="J234" s="231">
        <v>0</v>
      </c>
      <c r="K234" s="242">
        <v>0</v>
      </c>
      <c r="L234" s="242">
        <v>0</v>
      </c>
      <c r="M234" s="423">
        <v>0</v>
      </c>
      <c r="N234" s="431"/>
    </row>
    <row r="235" spans="1:69" ht="13.5" customHeight="1">
      <c r="A235" s="1040"/>
      <c r="B235" s="1064"/>
      <c r="C235" s="1065"/>
      <c r="D235" s="1066"/>
      <c r="E235" s="451">
        <v>0</v>
      </c>
      <c r="F235" s="312">
        <f t="shared" si="25"/>
        <v>0</v>
      </c>
      <c r="G235" s="231">
        <v>0</v>
      </c>
      <c r="H235" s="231">
        <v>0</v>
      </c>
      <c r="I235" s="231">
        <v>0</v>
      </c>
      <c r="J235" s="231">
        <v>0</v>
      </c>
      <c r="K235" s="242">
        <v>0</v>
      </c>
      <c r="L235" s="242">
        <v>0</v>
      </c>
      <c r="M235" s="423">
        <v>0</v>
      </c>
      <c r="N235" s="431"/>
    </row>
    <row r="236" spans="1:69" ht="13.5" customHeight="1">
      <c r="A236" s="1040"/>
      <c r="B236" s="1072"/>
      <c r="C236" s="1073"/>
      <c r="D236" s="1074"/>
      <c r="E236" s="451">
        <v>0</v>
      </c>
      <c r="F236" s="312">
        <f t="shared" si="25"/>
        <v>0</v>
      </c>
      <c r="G236" s="231">
        <v>0</v>
      </c>
      <c r="H236" s="231">
        <v>0</v>
      </c>
      <c r="I236" s="231">
        <v>0</v>
      </c>
      <c r="J236" s="231">
        <v>0</v>
      </c>
      <c r="K236" s="242">
        <v>0</v>
      </c>
      <c r="L236" s="242">
        <v>0</v>
      </c>
      <c r="M236" s="423">
        <v>0</v>
      </c>
      <c r="N236" s="431"/>
    </row>
    <row r="237" spans="1:69" ht="13.5" customHeight="1">
      <c r="A237" s="1040"/>
      <c r="B237" s="1072"/>
      <c r="C237" s="1073"/>
      <c r="D237" s="1074"/>
      <c r="E237" s="451">
        <v>0</v>
      </c>
      <c r="F237" s="312">
        <f t="shared" si="25"/>
        <v>0</v>
      </c>
      <c r="G237" s="231">
        <v>0</v>
      </c>
      <c r="H237" s="231">
        <v>0</v>
      </c>
      <c r="I237" s="231">
        <v>0</v>
      </c>
      <c r="J237" s="231">
        <v>0</v>
      </c>
      <c r="K237" s="242">
        <v>0</v>
      </c>
      <c r="L237" s="242">
        <v>0</v>
      </c>
      <c r="M237" s="423">
        <v>0</v>
      </c>
      <c r="N237" s="431"/>
    </row>
    <row r="238" spans="1:69" ht="13.5" customHeight="1">
      <c r="A238" s="1040"/>
      <c r="B238" s="1072"/>
      <c r="C238" s="1073"/>
      <c r="D238" s="1074"/>
      <c r="E238" s="451">
        <v>0</v>
      </c>
      <c r="F238" s="312">
        <f t="shared" si="25"/>
        <v>0</v>
      </c>
      <c r="G238" s="231">
        <v>0</v>
      </c>
      <c r="H238" s="231">
        <v>0</v>
      </c>
      <c r="I238" s="231">
        <v>0</v>
      </c>
      <c r="J238" s="231">
        <v>0</v>
      </c>
      <c r="K238" s="242">
        <v>0</v>
      </c>
      <c r="L238" s="242">
        <v>0</v>
      </c>
      <c r="M238" s="423">
        <v>0</v>
      </c>
      <c r="N238" s="431"/>
    </row>
    <row r="239" spans="1:69" s="250" customFormat="1" ht="13.5" customHeight="1">
      <c r="A239" s="1040"/>
      <c r="B239" s="1013" t="s">
        <v>581</v>
      </c>
      <c r="C239" s="1014"/>
      <c r="D239" s="1014"/>
      <c r="E239" s="1015"/>
      <c r="F239" s="328">
        <f>ROUNDUP(SUM(F230:F238),-0.5)</f>
        <v>0</v>
      </c>
      <c r="G239" s="207">
        <f t="shared" ref="G239:M239" si="26">SUM(G230:G238)</f>
        <v>0</v>
      </c>
      <c r="H239" s="207">
        <f t="shared" si="26"/>
        <v>0</v>
      </c>
      <c r="I239" s="207">
        <f t="shared" si="26"/>
        <v>0</v>
      </c>
      <c r="J239" s="207">
        <f t="shared" si="26"/>
        <v>0</v>
      </c>
      <c r="K239" s="207">
        <f t="shared" si="26"/>
        <v>0</v>
      </c>
      <c r="L239" s="207">
        <f t="shared" si="26"/>
        <v>0</v>
      </c>
      <c r="M239" s="417">
        <f t="shared" si="26"/>
        <v>0</v>
      </c>
      <c r="N239" s="431"/>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249"/>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c r="BM239" s="249"/>
      <c r="BN239" s="249"/>
      <c r="BO239" s="249"/>
      <c r="BP239" s="249"/>
      <c r="BQ239" s="249"/>
    </row>
    <row r="240" spans="1:69" ht="15.75">
      <c r="A240" s="498"/>
      <c r="B240" s="1081"/>
      <c r="C240" s="1081"/>
      <c r="D240" s="1081"/>
      <c r="E240" s="1082"/>
      <c r="F240" s="1082"/>
      <c r="G240" s="1082"/>
      <c r="H240" s="1082"/>
      <c r="I240" s="1082"/>
      <c r="J240" s="1082"/>
      <c r="K240" s="1082"/>
      <c r="L240" s="1082"/>
      <c r="M240" s="1082"/>
      <c r="N240" s="431"/>
    </row>
    <row r="241" spans="1:69" ht="62.45" customHeight="1">
      <c r="A241" s="470" t="s">
        <v>679</v>
      </c>
      <c r="B241" s="1009" t="s">
        <v>678</v>
      </c>
      <c r="C241" s="1009"/>
      <c r="D241" s="1010"/>
      <c r="E241" s="489" t="s">
        <v>21</v>
      </c>
      <c r="F241" s="299" t="s">
        <v>122</v>
      </c>
      <c r="G241" s="300" t="s">
        <v>22</v>
      </c>
      <c r="H241" s="301" t="s">
        <v>17</v>
      </c>
      <c r="I241" s="892" t="s">
        <v>723</v>
      </c>
      <c r="J241" s="892" t="s">
        <v>724</v>
      </c>
      <c r="K241" s="893" t="s">
        <v>18</v>
      </c>
      <c r="L241" s="894" t="s">
        <v>18</v>
      </c>
      <c r="M241" s="895" t="s">
        <v>508</v>
      </c>
      <c r="N241" s="431"/>
    </row>
    <row r="242" spans="1:69" ht="13.5" customHeight="1">
      <c r="A242" s="1022"/>
      <c r="B242" s="364" t="s">
        <v>707</v>
      </c>
      <c r="C242" s="365"/>
      <c r="D242" s="1028" t="s">
        <v>708</v>
      </c>
      <c r="E242" s="1029"/>
      <c r="F242" s="271">
        <f>('4D Fahrt-Reise-Transportkosten'!F35)</f>
        <v>0</v>
      </c>
      <c r="G242" s="271">
        <f>('4D Fahrt-Reise-Transportkosten'!G35+'4D Fahrt-Reise-Transportkosten'!I35+'4D Fahrt-Reise-Transportkosten'!J35)</f>
        <v>0</v>
      </c>
      <c r="H242" s="271">
        <f>('4D Fahrt-Reise-Transportkosten'!H35)</f>
        <v>0</v>
      </c>
      <c r="I242" s="886">
        <f>'4D Fahrt-Reise-Transportkosten'!K35</f>
        <v>0</v>
      </c>
      <c r="J242" s="886">
        <f>'4D Fahrt-Reise-Transportkosten'!L35</f>
        <v>0</v>
      </c>
      <c r="K242" s="897">
        <v>0</v>
      </c>
      <c r="L242" s="897">
        <v>0</v>
      </c>
      <c r="M242" s="272">
        <f>'4D Fahrt-Reise-Transportkosten'!M35</f>
        <v>0</v>
      </c>
      <c r="N242" s="453"/>
    </row>
    <row r="243" spans="1:69" ht="13.5" customHeight="1">
      <c r="A243" s="1022"/>
      <c r="B243" s="364" t="s">
        <v>706</v>
      </c>
      <c r="C243" s="365"/>
      <c r="D243" s="1030"/>
      <c r="E243" s="1031"/>
      <c r="F243" s="273">
        <f>('4D Fahrt-Reise-Transportkosten'!F57)</f>
        <v>0</v>
      </c>
      <c r="G243" s="273">
        <f>('4D Fahrt-Reise-Transportkosten'!G57+'4D Fahrt-Reise-Transportkosten'!I57+'4D Fahrt-Reise-Transportkosten'!J57)</f>
        <v>0</v>
      </c>
      <c r="H243" s="273">
        <f>('4D Fahrt-Reise-Transportkosten'!H57)</f>
        <v>0</v>
      </c>
      <c r="I243" s="887">
        <f>'4D Fahrt-Reise-Transportkosten'!K57</f>
        <v>0</v>
      </c>
      <c r="J243" s="887">
        <f>'4D Fahrt-Reise-Transportkosten'!L57</f>
        <v>0</v>
      </c>
      <c r="K243" s="896">
        <v>0</v>
      </c>
      <c r="L243" s="896">
        <v>0</v>
      </c>
      <c r="M243" s="274">
        <f>'4D Fahrt-Reise-Transportkosten'!M57</f>
        <v>0</v>
      </c>
      <c r="N243" s="453"/>
    </row>
    <row r="244" spans="1:69" ht="13.5" customHeight="1">
      <c r="A244" s="1022"/>
      <c r="B244" s="364" t="s">
        <v>709</v>
      </c>
      <c r="C244" s="365"/>
      <c r="D244" s="1032"/>
      <c r="E244" s="1033"/>
      <c r="F244" s="275">
        <f>('4D Fahrt-Reise-Transportkosten'!F73)</f>
        <v>0</v>
      </c>
      <c r="G244" s="275">
        <f>('4D Fahrt-Reise-Transportkosten'!G73+'4D Fahrt-Reise-Transportkosten'!I73+'4D Fahrt-Reise-Transportkosten'!J73)</f>
        <v>0</v>
      </c>
      <c r="H244" s="275">
        <f>('4D Fahrt-Reise-Transportkosten'!H73)</f>
        <v>0</v>
      </c>
      <c r="I244" s="888">
        <f>'4D Fahrt-Reise-Transportkosten'!K73</f>
        <v>0</v>
      </c>
      <c r="J244" s="888">
        <f>'4D Fahrt-Reise-Transportkosten'!L73</f>
        <v>0</v>
      </c>
      <c r="K244" s="898">
        <v>0</v>
      </c>
      <c r="L244" s="898">
        <v>0</v>
      </c>
      <c r="M244" s="276">
        <f>'4D Fahrt-Reise-Transportkosten'!M73</f>
        <v>0</v>
      </c>
      <c r="N244" s="453"/>
    </row>
    <row r="245" spans="1:69" ht="13.5" customHeight="1">
      <c r="A245" s="1022"/>
      <c r="B245" s="1053" t="s">
        <v>112</v>
      </c>
      <c r="C245" s="1054"/>
      <c r="D245" s="1055"/>
      <c r="E245" s="500">
        <v>0</v>
      </c>
      <c r="F245" s="324">
        <f>(E245)</f>
        <v>0</v>
      </c>
      <c r="G245" s="270">
        <v>0</v>
      </c>
      <c r="H245" s="240">
        <v>0</v>
      </c>
      <c r="I245" s="523">
        <v>0</v>
      </c>
      <c r="J245" s="523">
        <v>0</v>
      </c>
      <c r="K245" s="242">
        <v>0</v>
      </c>
      <c r="L245" s="242">
        <v>0</v>
      </c>
      <c r="M245" s="427">
        <v>0</v>
      </c>
      <c r="N245" s="431"/>
    </row>
    <row r="246" spans="1:69" ht="13.5" customHeight="1">
      <c r="A246" s="1022"/>
      <c r="B246" s="1059"/>
      <c r="C246" s="1060"/>
      <c r="D246" s="1061"/>
      <c r="E246" s="500">
        <v>0</v>
      </c>
      <c r="F246" s="797">
        <f>(E246)</f>
        <v>0</v>
      </c>
      <c r="G246" s="269">
        <v>0</v>
      </c>
      <c r="H246" s="269">
        <v>0</v>
      </c>
      <c r="I246" s="452">
        <v>0</v>
      </c>
      <c r="J246" s="452">
        <v>0</v>
      </c>
      <c r="K246" s="242">
        <v>0</v>
      </c>
      <c r="L246" s="242">
        <v>0</v>
      </c>
      <c r="M246" s="428">
        <v>0</v>
      </c>
      <c r="N246" s="431"/>
    </row>
    <row r="247" spans="1:69" ht="13.5" customHeight="1">
      <c r="A247" s="1022"/>
      <c r="B247" s="1059"/>
      <c r="C247" s="1060"/>
      <c r="D247" s="1061"/>
      <c r="E247" s="500">
        <v>0</v>
      </c>
      <c r="F247" s="797">
        <f>(E247)</f>
        <v>0</v>
      </c>
      <c r="G247" s="269">
        <v>0</v>
      </c>
      <c r="H247" s="269">
        <v>0</v>
      </c>
      <c r="I247" s="452">
        <v>0</v>
      </c>
      <c r="J247" s="452">
        <v>0</v>
      </c>
      <c r="K247" s="242">
        <v>0</v>
      </c>
      <c r="L247" s="242">
        <v>0</v>
      </c>
      <c r="M247" s="428">
        <v>0</v>
      </c>
      <c r="N247" s="431"/>
    </row>
    <row r="248" spans="1:69" s="250" customFormat="1" ht="13.5" customHeight="1">
      <c r="A248" s="1022"/>
      <c r="B248" s="1013" t="s">
        <v>582</v>
      </c>
      <c r="C248" s="1014"/>
      <c r="D248" s="1014"/>
      <c r="E248" s="1015"/>
      <c r="F248" s="313">
        <f t="shared" ref="F248:M248" si="27">SUM(F242:F247)</f>
        <v>0</v>
      </c>
      <c r="G248" s="207">
        <f t="shared" si="27"/>
        <v>0</v>
      </c>
      <c r="H248" s="207">
        <f t="shared" si="27"/>
        <v>0</v>
      </c>
      <c r="I248" s="207">
        <f t="shared" si="27"/>
        <v>0</v>
      </c>
      <c r="J248" s="207">
        <f t="shared" si="27"/>
        <v>0</v>
      </c>
      <c r="K248" s="899">
        <f t="shared" si="27"/>
        <v>0</v>
      </c>
      <c r="L248" s="207">
        <f t="shared" si="27"/>
        <v>0</v>
      </c>
      <c r="M248" s="424">
        <f t="shared" si="27"/>
        <v>0</v>
      </c>
      <c r="N248" s="431"/>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249"/>
      <c r="AM248" s="249"/>
      <c r="AN248" s="249"/>
      <c r="AO248" s="249"/>
      <c r="AP248" s="249"/>
      <c r="AQ248" s="249"/>
      <c r="AR248" s="249"/>
      <c r="AS248" s="249"/>
      <c r="AT248" s="249"/>
      <c r="AU248" s="249"/>
      <c r="AV248" s="249"/>
      <c r="AW248" s="249"/>
      <c r="AX248" s="249"/>
      <c r="AY248" s="249"/>
      <c r="AZ248" s="249"/>
      <c r="BA248" s="249"/>
      <c r="BB248" s="249"/>
      <c r="BC248" s="249"/>
      <c r="BD248" s="249"/>
      <c r="BE248" s="249"/>
      <c r="BF248" s="249"/>
      <c r="BG248" s="249"/>
      <c r="BH248" s="249"/>
      <c r="BI248" s="249"/>
      <c r="BJ248" s="249"/>
      <c r="BK248" s="249"/>
      <c r="BL248" s="249"/>
      <c r="BM248" s="249"/>
      <c r="BN248" s="249"/>
      <c r="BO248" s="249"/>
      <c r="BP248" s="249"/>
      <c r="BQ248" s="249"/>
    </row>
    <row r="249" spans="1:69" ht="15.75">
      <c r="A249" s="499"/>
      <c r="B249" s="1081"/>
      <c r="C249" s="1081"/>
      <c r="D249" s="1081"/>
      <c r="E249" s="1082"/>
      <c r="F249" s="1082"/>
      <c r="G249" s="1082"/>
      <c r="H249" s="1082"/>
      <c r="I249" s="1082"/>
      <c r="J249" s="1082"/>
      <c r="K249" s="1082"/>
      <c r="L249" s="1082"/>
      <c r="M249" s="1082"/>
      <c r="N249" s="431"/>
    </row>
    <row r="250" spans="1:69" ht="57.6" customHeight="1">
      <c r="A250" s="473" t="s">
        <v>681</v>
      </c>
      <c r="B250" s="1062" t="s">
        <v>680</v>
      </c>
      <c r="C250" s="1062"/>
      <c r="D250" s="1063"/>
      <c r="E250" s="489" t="s">
        <v>21</v>
      </c>
      <c r="F250" s="295" t="s">
        <v>122</v>
      </c>
      <c r="G250" s="296" t="s">
        <v>22</v>
      </c>
      <c r="H250" s="297" t="s">
        <v>17</v>
      </c>
      <c r="I250" s="298" t="s">
        <v>723</v>
      </c>
      <c r="J250" s="298" t="s">
        <v>724</v>
      </c>
      <c r="K250" s="193" t="s">
        <v>18</v>
      </c>
      <c r="L250" s="192" t="s">
        <v>18</v>
      </c>
      <c r="M250" s="512" t="s">
        <v>508</v>
      </c>
      <c r="N250" s="431"/>
    </row>
    <row r="251" spans="1:69" ht="30.95" customHeight="1">
      <c r="A251" s="1039"/>
      <c r="B251" s="1053" t="s">
        <v>113</v>
      </c>
      <c r="C251" s="1054"/>
      <c r="D251" s="1055"/>
      <c r="E251" s="451">
        <v>0</v>
      </c>
      <c r="F251" s="312">
        <f t="shared" ref="F251:F260" si="28">E251</f>
        <v>0</v>
      </c>
      <c r="G251" s="231">
        <v>0</v>
      </c>
      <c r="H251" s="231">
        <v>0</v>
      </c>
      <c r="I251" s="231">
        <v>0</v>
      </c>
      <c r="J251" s="231">
        <v>0</v>
      </c>
      <c r="K251" s="242">
        <v>0</v>
      </c>
      <c r="L251" s="242">
        <v>0</v>
      </c>
      <c r="M251" s="429">
        <v>0</v>
      </c>
      <c r="N251" s="431"/>
    </row>
    <row r="252" spans="1:69" ht="21" customHeight="1">
      <c r="A252" s="1040"/>
      <c r="B252" s="1053" t="s">
        <v>114</v>
      </c>
      <c r="C252" s="1054"/>
      <c r="D252" s="1055"/>
      <c r="E252" s="451">
        <v>0</v>
      </c>
      <c r="F252" s="312">
        <f t="shared" si="28"/>
        <v>0</v>
      </c>
      <c r="G252" s="231">
        <v>0</v>
      </c>
      <c r="H252" s="231">
        <v>0</v>
      </c>
      <c r="I252" s="231">
        <v>0</v>
      </c>
      <c r="J252" s="231">
        <v>0</v>
      </c>
      <c r="K252" s="242">
        <v>0</v>
      </c>
      <c r="L252" s="242">
        <v>0</v>
      </c>
      <c r="M252" s="429">
        <v>0</v>
      </c>
      <c r="N252" s="431"/>
    </row>
    <row r="253" spans="1:69" ht="27.6" customHeight="1">
      <c r="A253" s="1040"/>
      <c r="B253" s="1053" t="s">
        <v>766</v>
      </c>
      <c r="C253" s="1054"/>
      <c r="D253" s="1055"/>
      <c r="E253" s="451">
        <v>0</v>
      </c>
      <c r="F253" s="312">
        <f t="shared" si="28"/>
        <v>0</v>
      </c>
      <c r="G253" s="231">
        <v>0</v>
      </c>
      <c r="H253" s="231">
        <v>0</v>
      </c>
      <c r="I253" s="231">
        <v>0</v>
      </c>
      <c r="J253" s="231">
        <v>0</v>
      </c>
      <c r="K253" s="242">
        <v>0</v>
      </c>
      <c r="L253" s="242">
        <v>0</v>
      </c>
      <c r="M253" s="429">
        <v>0</v>
      </c>
      <c r="N253" s="431"/>
    </row>
    <row r="254" spans="1:69" ht="48.6" customHeight="1">
      <c r="A254" s="1040"/>
      <c r="B254" s="1064" t="s">
        <v>767</v>
      </c>
      <c r="C254" s="1065"/>
      <c r="D254" s="1066"/>
      <c r="E254" s="451">
        <v>0</v>
      </c>
      <c r="F254" s="312">
        <f t="shared" si="28"/>
        <v>0</v>
      </c>
      <c r="G254" s="231">
        <v>0</v>
      </c>
      <c r="H254" s="231">
        <v>0</v>
      </c>
      <c r="I254" s="231">
        <v>0</v>
      </c>
      <c r="J254" s="231">
        <v>0</v>
      </c>
      <c r="K254" s="242">
        <v>0</v>
      </c>
      <c r="L254" s="242">
        <v>0</v>
      </c>
      <c r="M254" s="429">
        <v>0</v>
      </c>
      <c r="N254" s="431"/>
    </row>
    <row r="255" spans="1:69" ht="47.1" customHeight="1">
      <c r="A255" s="1040"/>
      <c r="B255" s="1076" t="s">
        <v>917</v>
      </c>
      <c r="C255" s="1077"/>
      <c r="D255" s="1078"/>
      <c r="E255" s="643">
        <v>0</v>
      </c>
      <c r="F255" s="312">
        <f t="shared" si="28"/>
        <v>0</v>
      </c>
      <c r="G255" s="231">
        <v>0</v>
      </c>
      <c r="H255" s="231">
        <v>0</v>
      </c>
      <c r="I255" s="231">
        <v>0</v>
      </c>
      <c r="J255" s="647">
        <v>0</v>
      </c>
      <c r="K255" s="242">
        <v>0</v>
      </c>
      <c r="L255" s="242">
        <v>0</v>
      </c>
      <c r="M255" s="429">
        <v>0</v>
      </c>
      <c r="N255" s="431"/>
    </row>
    <row r="256" spans="1:69" ht="15.75">
      <c r="A256" s="1040"/>
      <c r="B256" s="1075"/>
      <c r="C256" s="1075"/>
      <c r="D256" s="1075"/>
      <c r="E256" s="451">
        <v>0</v>
      </c>
      <c r="F256" s="312">
        <f t="shared" si="28"/>
        <v>0</v>
      </c>
      <c r="G256" s="231">
        <v>0</v>
      </c>
      <c r="H256" s="231">
        <v>0</v>
      </c>
      <c r="I256" s="231">
        <v>0</v>
      </c>
      <c r="J256" s="231">
        <v>0</v>
      </c>
      <c r="K256" s="242">
        <v>0</v>
      </c>
      <c r="L256" s="242">
        <v>0</v>
      </c>
      <c r="M256" s="429">
        <v>0</v>
      </c>
      <c r="N256" s="431"/>
    </row>
    <row r="257" spans="1:69" ht="15.75">
      <c r="A257" s="1040"/>
      <c r="B257" s="1075"/>
      <c r="C257" s="1075"/>
      <c r="D257" s="1075"/>
      <c r="E257" s="451">
        <v>0</v>
      </c>
      <c r="F257" s="312">
        <f t="shared" ref="F257" si="29">E257</f>
        <v>0</v>
      </c>
      <c r="G257" s="231">
        <v>0</v>
      </c>
      <c r="H257" s="231">
        <v>0</v>
      </c>
      <c r="I257" s="231">
        <v>0</v>
      </c>
      <c r="J257" s="231">
        <v>0</v>
      </c>
      <c r="K257" s="252"/>
      <c r="L257" s="277"/>
      <c r="M257" s="429">
        <v>0</v>
      </c>
      <c r="N257" s="431"/>
    </row>
    <row r="258" spans="1:69" ht="13.5" customHeight="1">
      <c r="A258" s="1040"/>
      <c r="B258" s="1064"/>
      <c r="C258" s="1065"/>
      <c r="D258" s="1066"/>
      <c r="E258" s="451">
        <v>0</v>
      </c>
      <c r="F258" s="312">
        <f t="shared" si="28"/>
        <v>0</v>
      </c>
      <c r="G258" s="231">
        <v>0</v>
      </c>
      <c r="H258" s="231">
        <v>0</v>
      </c>
      <c r="I258" s="231">
        <v>0</v>
      </c>
      <c r="J258" s="231">
        <v>0</v>
      </c>
      <c r="K258" s="242">
        <v>0</v>
      </c>
      <c r="L258" s="242">
        <v>0</v>
      </c>
      <c r="M258" s="429">
        <v>0</v>
      </c>
      <c r="N258" s="431"/>
    </row>
    <row r="259" spans="1:69" ht="13.5" customHeight="1">
      <c r="A259" s="1040"/>
      <c r="B259" s="1064"/>
      <c r="C259" s="1065"/>
      <c r="D259" s="1066"/>
      <c r="E259" s="451">
        <v>0</v>
      </c>
      <c r="F259" s="312">
        <f t="shared" si="28"/>
        <v>0</v>
      </c>
      <c r="G259" s="231">
        <v>0</v>
      </c>
      <c r="H259" s="231">
        <v>0</v>
      </c>
      <c r="I259" s="231">
        <v>0</v>
      </c>
      <c r="J259" s="231">
        <v>0</v>
      </c>
      <c r="K259" s="242">
        <v>0</v>
      </c>
      <c r="L259" s="242">
        <v>0</v>
      </c>
      <c r="M259" s="429">
        <v>0</v>
      </c>
      <c r="N259" s="431"/>
    </row>
    <row r="260" spans="1:69" ht="13.5" customHeight="1">
      <c r="A260" s="1040"/>
      <c r="B260" s="1064"/>
      <c r="C260" s="1065"/>
      <c r="D260" s="1066"/>
      <c r="E260" s="451">
        <v>0</v>
      </c>
      <c r="F260" s="312">
        <f t="shared" si="28"/>
        <v>0</v>
      </c>
      <c r="G260" s="231">
        <v>0</v>
      </c>
      <c r="H260" s="231">
        <v>0</v>
      </c>
      <c r="I260" s="231">
        <v>0</v>
      </c>
      <c r="J260" s="231">
        <v>0</v>
      </c>
      <c r="K260" s="242">
        <v>0</v>
      </c>
      <c r="L260" s="242">
        <v>0</v>
      </c>
      <c r="M260" s="429">
        <v>0</v>
      </c>
      <c r="N260" s="431"/>
    </row>
    <row r="261" spans="1:69" s="469" customFormat="1" ht="24.95" customHeight="1">
      <c r="A261" s="1040"/>
      <c r="B261" s="1013" t="s">
        <v>583</v>
      </c>
      <c r="C261" s="1014"/>
      <c r="D261" s="1014"/>
      <c r="E261" s="1015"/>
      <c r="F261" s="463">
        <f>ROUNDUP(SUM(F251:F260),-0.5)</f>
        <v>0</v>
      </c>
      <c r="G261" s="464">
        <f t="shared" ref="G261:M261" si="30">SUM(G251:G260)</f>
        <v>0</v>
      </c>
      <c r="H261" s="465">
        <f t="shared" si="30"/>
        <v>0</v>
      </c>
      <c r="I261" s="465">
        <f t="shared" si="30"/>
        <v>0</v>
      </c>
      <c r="J261" s="465">
        <f t="shared" si="30"/>
        <v>0</v>
      </c>
      <c r="K261" s="464">
        <f t="shared" si="30"/>
        <v>0</v>
      </c>
      <c r="L261" s="465">
        <f t="shared" si="30"/>
        <v>0</v>
      </c>
      <c r="M261" s="466">
        <f t="shared" si="30"/>
        <v>0</v>
      </c>
      <c r="N261" s="467"/>
      <c r="O261" s="468"/>
      <c r="P261" s="468"/>
      <c r="Q261" s="468"/>
      <c r="R261" s="468"/>
      <c r="S261" s="468"/>
      <c r="T261" s="468"/>
      <c r="U261" s="468"/>
      <c r="V261" s="468"/>
      <c r="W261" s="468"/>
      <c r="X261" s="468"/>
      <c r="Y261" s="468"/>
      <c r="Z261" s="468"/>
      <c r="AA261" s="468"/>
      <c r="AB261" s="468"/>
      <c r="AC261" s="468"/>
      <c r="AD261" s="468"/>
      <c r="AE261" s="468"/>
      <c r="AF261" s="468"/>
      <c r="AG261" s="468"/>
      <c r="AH261" s="468"/>
      <c r="AI261" s="468"/>
      <c r="AJ261" s="468"/>
      <c r="AK261" s="468"/>
      <c r="AL261" s="468"/>
      <c r="AM261" s="468"/>
      <c r="AN261" s="468"/>
      <c r="AO261" s="468"/>
      <c r="AP261" s="468"/>
      <c r="AQ261" s="468"/>
      <c r="AR261" s="468"/>
      <c r="AS261" s="468"/>
      <c r="AT261" s="468"/>
      <c r="AU261" s="468"/>
      <c r="AV261" s="468"/>
      <c r="AW261" s="468"/>
      <c r="AX261" s="468"/>
      <c r="AY261" s="468"/>
      <c r="AZ261" s="468"/>
      <c r="BA261" s="468"/>
      <c r="BB261" s="468"/>
      <c r="BC261" s="468"/>
      <c r="BD261" s="468"/>
      <c r="BE261" s="468"/>
      <c r="BF261" s="468"/>
      <c r="BG261" s="468"/>
      <c r="BH261" s="468"/>
      <c r="BI261" s="468"/>
      <c r="BJ261" s="468"/>
      <c r="BK261" s="468"/>
      <c r="BL261" s="468"/>
      <c r="BM261" s="468"/>
      <c r="BN261" s="468"/>
      <c r="BO261" s="468"/>
      <c r="BP261" s="468"/>
      <c r="BQ261" s="468"/>
    </row>
    <row r="262" spans="1:69" s="511" customFormat="1" ht="30.6" customHeight="1">
      <c r="A262" s="1041"/>
      <c r="B262" s="1067" t="s">
        <v>584</v>
      </c>
      <c r="C262" s="1067"/>
      <c r="D262" s="1067"/>
      <c r="E262" s="1068"/>
      <c r="F262" s="508">
        <f t="shared" ref="F262:M262" si="31">F16+F31+F124+F162+F175+F202+F227+F239+F248+F261</f>
        <v>0</v>
      </c>
      <c r="G262" s="508">
        <f t="shared" si="31"/>
        <v>0</v>
      </c>
      <c r="H262" s="508">
        <f t="shared" si="31"/>
        <v>0</v>
      </c>
      <c r="I262" s="508">
        <f t="shared" si="31"/>
        <v>0</v>
      </c>
      <c r="J262" s="508">
        <f t="shared" si="31"/>
        <v>0</v>
      </c>
      <c r="K262" s="508">
        <f t="shared" si="31"/>
        <v>0</v>
      </c>
      <c r="L262" s="508">
        <f t="shared" si="31"/>
        <v>0</v>
      </c>
      <c r="M262" s="741">
        <f t="shared" si="31"/>
        <v>0</v>
      </c>
      <c r="N262" s="509"/>
      <c r="O262" s="510"/>
      <c r="P262" s="510"/>
      <c r="Q262" s="510"/>
      <c r="R262" s="510"/>
      <c r="S262" s="510"/>
      <c r="T262" s="510"/>
      <c r="U262" s="510"/>
      <c r="V262" s="510"/>
      <c r="W262" s="510"/>
      <c r="X262" s="510"/>
      <c r="Y262" s="510"/>
      <c r="Z262" s="510"/>
      <c r="AA262" s="510"/>
      <c r="AB262" s="510"/>
      <c r="AC262" s="510"/>
      <c r="AD262" s="510"/>
      <c r="AE262" s="510"/>
      <c r="AF262" s="510"/>
      <c r="AG262" s="510"/>
      <c r="AH262" s="510"/>
      <c r="AI262" s="510"/>
      <c r="AJ262" s="510"/>
      <c r="AK262" s="510"/>
      <c r="AL262" s="510"/>
      <c r="AM262" s="510"/>
      <c r="AN262" s="510"/>
      <c r="AO262" s="510"/>
      <c r="AP262" s="510"/>
      <c r="AQ262" s="510"/>
      <c r="AR262" s="510"/>
      <c r="AS262" s="510"/>
      <c r="AT262" s="510"/>
      <c r="AU262" s="510"/>
      <c r="AV262" s="510"/>
      <c r="AW262" s="510"/>
      <c r="AX262" s="510"/>
      <c r="AY262" s="510"/>
      <c r="AZ262" s="510"/>
      <c r="BA262" s="510"/>
      <c r="BB262" s="510"/>
      <c r="BC262" s="510"/>
      <c r="BD262" s="510"/>
      <c r="BE262" s="510"/>
      <c r="BF262" s="510"/>
      <c r="BG262" s="510"/>
      <c r="BH262" s="510"/>
      <c r="BI262" s="510"/>
      <c r="BJ262" s="510"/>
      <c r="BK262" s="510"/>
      <c r="BL262" s="510"/>
      <c r="BM262" s="510"/>
      <c r="BN262" s="510"/>
      <c r="BO262" s="510"/>
      <c r="BP262" s="510"/>
      <c r="BQ262" s="510"/>
    </row>
    <row r="263" spans="1:69" ht="13.5" customHeight="1">
      <c r="A263" s="308"/>
      <c r="B263" s="279"/>
      <c r="C263" s="195"/>
      <c r="D263" s="195"/>
      <c r="E263" s="195"/>
      <c r="F263" s="195"/>
      <c r="G263" s="195"/>
      <c r="H263" s="195"/>
      <c r="K263" s="195"/>
      <c r="L263" s="195"/>
      <c r="M263" s="195"/>
      <c r="N263" s="238"/>
    </row>
    <row r="264" spans="1:69" ht="13.5" customHeight="1">
      <c r="A264" s="308"/>
      <c r="B264" s="279"/>
      <c r="C264" s="195"/>
      <c r="D264" s="195"/>
      <c r="E264" s="195"/>
      <c r="F264" s="195"/>
      <c r="G264" s="195"/>
      <c r="H264" s="195"/>
      <c r="I264" s="195"/>
      <c r="J264" s="195"/>
      <c r="K264" s="195"/>
      <c r="L264" s="195"/>
      <c r="M264" s="195"/>
      <c r="N264" s="238"/>
    </row>
    <row r="265" spans="1:69" ht="13.5" customHeight="1">
      <c r="A265" s="308"/>
      <c r="B265" s="279"/>
      <c r="C265" s="195"/>
      <c r="D265" s="195"/>
      <c r="E265" s="195"/>
      <c r="F265" s="195"/>
      <c r="G265" s="195"/>
      <c r="H265" s="195"/>
      <c r="I265" s="195"/>
      <c r="J265" s="195"/>
      <c r="K265" s="195"/>
      <c r="L265" s="195"/>
      <c r="M265" s="195"/>
      <c r="N265" s="238"/>
    </row>
    <row r="266" spans="1:69" ht="13.5" customHeight="1">
      <c r="A266" s="308"/>
      <c r="B266" s="279"/>
      <c r="C266" s="195"/>
      <c r="D266" s="195"/>
      <c r="E266" s="195"/>
      <c r="F266" s="195"/>
      <c r="G266" s="195"/>
      <c r="H266" s="195"/>
      <c r="I266" s="195"/>
      <c r="J266" s="195"/>
      <c r="K266" s="195"/>
      <c r="L266" s="195"/>
      <c r="M266" s="195"/>
      <c r="N266" s="238"/>
    </row>
    <row r="267" spans="1:69" ht="13.5" customHeight="1">
      <c r="A267" s="308"/>
      <c r="B267" s="279"/>
      <c r="C267" s="195"/>
      <c r="D267" s="195"/>
      <c r="E267" s="195"/>
      <c r="F267" s="195"/>
      <c r="G267" s="195"/>
      <c r="H267" s="195"/>
      <c r="I267" s="195"/>
      <c r="J267" s="195"/>
      <c r="K267" s="195"/>
      <c r="L267" s="195"/>
      <c r="M267" s="195"/>
      <c r="N267" s="238"/>
    </row>
    <row r="268" spans="1:69" ht="13.5" customHeight="1">
      <c r="A268" s="308"/>
      <c r="B268" s="279"/>
      <c r="C268" s="281"/>
      <c r="D268" s="195"/>
      <c r="E268" s="195"/>
      <c r="F268" s="195"/>
      <c r="G268" s="195"/>
      <c r="H268" s="195"/>
      <c r="I268" s="195"/>
      <c r="J268" s="195"/>
      <c r="K268" s="195"/>
      <c r="L268" s="195"/>
      <c r="M268" s="195"/>
      <c r="N268" s="238"/>
    </row>
    <row r="269" spans="1:69" ht="13.5" customHeight="1">
      <c r="A269" s="308"/>
      <c r="B269" s="279"/>
      <c r="C269" s="281"/>
      <c r="D269" s="195"/>
      <c r="E269" s="195"/>
      <c r="F269" s="195"/>
      <c r="G269" s="195"/>
      <c r="H269" s="195"/>
      <c r="I269" s="195"/>
      <c r="J269" s="195"/>
      <c r="K269" s="195"/>
      <c r="L269" s="195"/>
      <c r="M269" s="195"/>
      <c r="N269" s="238"/>
    </row>
    <row r="270" spans="1:69" ht="13.5" customHeight="1">
      <c r="A270" s="308"/>
      <c r="B270" s="279"/>
      <c r="C270" s="195"/>
      <c r="D270" s="195"/>
      <c r="E270" s="195"/>
      <c r="F270" s="195"/>
      <c r="G270" s="195"/>
      <c r="H270" s="195"/>
      <c r="I270" s="195"/>
      <c r="J270" s="195"/>
      <c r="K270" s="195"/>
      <c r="L270" s="195"/>
      <c r="M270" s="195"/>
      <c r="N270" s="238"/>
    </row>
    <row r="271" spans="1:69" ht="13.5" customHeight="1">
      <c r="A271" s="308"/>
      <c r="B271" s="279"/>
      <c r="C271" s="195"/>
      <c r="D271" s="195"/>
      <c r="E271" s="195"/>
      <c r="F271" s="195"/>
      <c r="G271" s="195"/>
      <c r="H271" s="195"/>
      <c r="I271" s="195"/>
      <c r="J271" s="195"/>
      <c r="K271" s="195"/>
      <c r="L271" s="195"/>
      <c r="M271" s="195"/>
      <c r="N271" s="238"/>
    </row>
    <row r="272" spans="1:69" ht="13.5" customHeight="1">
      <c r="A272" s="308"/>
      <c r="B272" s="279"/>
      <c r="C272" s="195"/>
      <c r="D272" s="195"/>
      <c r="E272" s="195"/>
      <c r="F272" s="195"/>
      <c r="G272" s="195"/>
      <c r="H272" s="195"/>
      <c r="I272" s="195"/>
      <c r="J272" s="195"/>
      <c r="K272" s="195"/>
      <c r="L272" s="195"/>
      <c r="M272" s="195"/>
      <c r="N272" s="238"/>
    </row>
    <row r="273" spans="1:69" ht="13.5" customHeight="1">
      <c r="A273" s="308"/>
      <c r="B273" s="279"/>
      <c r="C273" s="195"/>
      <c r="D273" s="195"/>
      <c r="E273" s="195"/>
      <c r="F273" s="195"/>
      <c r="G273" s="195"/>
      <c r="H273" s="195"/>
      <c r="I273" s="195"/>
      <c r="J273" s="195"/>
      <c r="K273" s="195"/>
      <c r="L273" s="195"/>
      <c r="M273" s="195"/>
      <c r="N273" s="238"/>
    </row>
    <row r="274" spans="1:69" s="688" customFormat="1" ht="13.5" customHeight="1">
      <c r="A274" s="308"/>
      <c r="B274" s="279"/>
      <c r="C274" s="238"/>
      <c r="D274" s="238"/>
      <c r="E274" s="238"/>
      <c r="F274" s="238"/>
      <c r="G274" s="238"/>
      <c r="H274" s="238"/>
      <c r="I274" s="238"/>
      <c r="J274" s="238"/>
      <c r="K274" s="238"/>
      <c r="L274" s="238"/>
      <c r="M274" s="238"/>
      <c r="N274" s="238"/>
      <c r="O274" s="238"/>
      <c r="P274" s="238"/>
      <c r="Q274" s="238"/>
      <c r="R274" s="238"/>
      <c r="S274" s="238"/>
      <c r="T274" s="238"/>
      <c r="U274" s="238"/>
      <c r="V274" s="238"/>
      <c r="W274" s="238"/>
      <c r="X274" s="238"/>
      <c r="Y274" s="238"/>
      <c r="Z274" s="238"/>
      <c r="AA274" s="238"/>
      <c r="AB274" s="238"/>
      <c r="AC274" s="238"/>
      <c r="AD274" s="238"/>
      <c r="AE274" s="238"/>
      <c r="AF274" s="238"/>
      <c r="AG274" s="238"/>
      <c r="AH274" s="238"/>
      <c r="AI274" s="238"/>
      <c r="AJ274" s="238"/>
      <c r="AK274" s="238"/>
      <c r="AL274" s="238"/>
      <c r="AM274" s="238"/>
      <c r="AN274" s="238"/>
      <c r="AO274" s="238"/>
      <c r="AP274" s="238"/>
      <c r="AQ274" s="238"/>
      <c r="AR274" s="238"/>
      <c r="AS274" s="238"/>
      <c r="AT274" s="238"/>
      <c r="AU274" s="238"/>
      <c r="AV274" s="238"/>
      <c r="AW274" s="238"/>
      <c r="AX274" s="238"/>
      <c r="AY274" s="238"/>
      <c r="AZ274" s="238"/>
      <c r="BA274" s="238"/>
      <c r="BB274" s="238"/>
      <c r="BC274" s="238"/>
      <c r="BD274" s="238"/>
      <c r="BE274" s="238"/>
      <c r="BF274" s="238"/>
      <c r="BG274" s="238"/>
      <c r="BH274" s="238"/>
      <c r="BI274" s="238"/>
      <c r="BJ274" s="238"/>
      <c r="BK274" s="238"/>
      <c r="BL274" s="238"/>
      <c r="BM274" s="238"/>
      <c r="BN274" s="238"/>
      <c r="BO274" s="238"/>
      <c r="BP274" s="238"/>
      <c r="BQ274" s="238"/>
    </row>
    <row r="275" spans="1:69" ht="13.5" customHeight="1">
      <c r="A275" s="308"/>
      <c r="B275" s="279"/>
      <c r="C275" s="195"/>
      <c r="D275" s="195"/>
      <c r="E275" s="195"/>
      <c r="F275" s="195"/>
      <c r="G275" s="195"/>
      <c r="H275" s="195"/>
      <c r="I275" s="195"/>
      <c r="J275" s="195"/>
      <c r="K275" s="195"/>
      <c r="L275" s="195"/>
      <c r="M275" s="195"/>
      <c r="N275" s="238"/>
    </row>
    <row r="276" spans="1:69" ht="13.5" customHeight="1">
      <c r="A276" s="308"/>
      <c r="B276" s="279"/>
      <c r="C276" s="195"/>
      <c r="D276" s="195"/>
      <c r="E276" s="195"/>
      <c r="F276" s="195"/>
      <c r="G276" s="195"/>
      <c r="H276" s="195"/>
      <c r="I276" s="195"/>
      <c r="J276" s="195"/>
      <c r="K276" s="195"/>
      <c r="L276" s="195"/>
      <c r="M276" s="195"/>
      <c r="N276" s="238"/>
    </row>
    <row r="277" spans="1:69" ht="13.5" customHeight="1">
      <c r="A277" s="308"/>
      <c r="B277" s="279"/>
      <c r="C277" s="195"/>
      <c r="D277" s="195"/>
      <c r="E277" s="195"/>
      <c r="F277" s="195"/>
      <c r="G277" s="195"/>
      <c r="H277" s="195"/>
      <c r="I277" s="195"/>
      <c r="J277" s="195"/>
      <c r="K277" s="195"/>
      <c r="L277" s="195"/>
      <c r="M277" s="195"/>
      <c r="N277" s="238"/>
    </row>
    <row r="278" spans="1:69" ht="13.5" customHeight="1">
      <c r="A278" s="308"/>
      <c r="B278" s="279"/>
      <c r="C278" s="195"/>
      <c r="D278" s="195"/>
      <c r="E278" s="195"/>
      <c r="F278" s="195"/>
      <c r="G278" s="195"/>
      <c r="H278" s="195"/>
      <c r="I278" s="195"/>
      <c r="J278" s="195"/>
      <c r="K278" s="195"/>
      <c r="L278" s="195"/>
      <c r="M278" s="195"/>
      <c r="N278" s="238"/>
    </row>
    <row r="279" spans="1:69" ht="13.5" customHeight="1">
      <c r="A279" s="308"/>
      <c r="B279" s="279"/>
      <c r="C279" s="195"/>
      <c r="D279" s="195"/>
      <c r="E279" s="195"/>
      <c r="F279" s="195"/>
      <c r="G279" s="195"/>
      <c r="H279" s="195"/>
      <c r="I279" s="195"/>
      <c r="J279" s="195"/>
      <c r="K279" s="195"/>
      <c r="L279" s="195"/>
      <c r="M279" s="195"/>
      <c r="N279" s="238"/>
    </row>
    <row r="280" spans="1:69" ht="13.5" customHeight="1">
      <c r="A280" s="308"/>
      <c r="B280" s="279"/>
      <c r="C280" s="195"/>
      <c r="D280" s="195"/>
      <c r="E280" s="195"/>
      <c r="F280" s="195"/>
      <c r="G280" s="195"/>
      <c r="H280" s="195"/>
      <c r="I280" s="195"/>
      <c r="J280" s="195"/>
      <c r="K280" s="195"/>
      <c r="L280" s="195"/>
      <c r="M280" s="195"/>
      <c r="N280" s="238"/>
    </row>
    <row r="281" spans="1:69" ht="13.5" customHeight="1">
      <c r="A281" s="308"/>
      <c r="B281" s="279"/>
      <c r="C281" s="195"/>
      <c r="D281" s="195"/>
      <c r="E281" s="195"/>
      <c r="F281" s="195"/>
      <c r="G281" s="195"/>
      <c r="H281" s="195"/>
      <c r="I281" s="195"/>
      <c r="J281" s="195"/>
      <c r="K281" s="195"/>
      <c r="L281" s="195"/>
      <c r="M281" s="195"/>
      <c r="N281" s="238"/>
    </row>
    <row r="282" spans="1:69" ht="13.5" customHeight="1">
      <c r="A282" s="308"/>
      <c r="B282" s="279"/>
      <c r="C282" s="195"/>
      <c r="D282" s="195"/>
      <c r="E282" s="195"/>
      <c r="F282" s="195"/>
      <c r="G282" s="195"/>
      <c r="H282" s="195"/>
      <c r="I282" s="195"/>
      <c r="J282" s="195"/>
      <c r="K282" s="195"/>
      <c r="L282" s="195"/>
      <c r="M282" s="195"/>
      <c r="N282" s="238"/>
    </row>
    <row r="283" spans="1:69" ht="13.5" customHeight="1">
      <c r="A283" s="308"/>
      <c r="B283" s="279"/>
      <c r="C283" s="195"/>
      <c r="D283" s="195"/>
      <c r="E283" s="195"/>
      <c r="F283" s="195"/>
      <c r="G283" s="195"/>
      <c r="H283" s="195"/>
      <c r="I283" s="195"/>
      <c r="J283" s="195"/>
      <c r="K283" s="195"/>
      <c r="L283" s="195"/>
      <c r="M283" s="195"/>
      <c r="N283" s="238"/>
    </row>
    <row r="284" spans="1:69" ht="13.5" customHeight="1">
      <c r="A284" s="308"/>
      <c r="B284" s="279"/>
      <c r="C284" s="281"/>
      <c r="D284" s="195"/>
      <c r="E284" s="195"/>
      <c r="F284" s="195"/>
      <c r="G284" s="195"/>
      <c r="H284" s="195"/>
      <c r="I284" s="195"/>
      <c r="J284" s="195"/>
      <c r="K284" s="195"/>
      <c r="L284" s="195"/>
      <c r="M284" s="195"/>
      <c r="N284" s="238"/>
    </row>
    <row r="285" spans="1:69" ht="13.5" customHeight="1">
      <c r="A285" s="308"/>
      <c r="B285" s="279"/>
      <c r="C285" s="281"/>
      <c r="D285" s="195"/>
      <c r="E285" s="195"/>
      <c r="F285" s="195"/>
      <c r="G285" s="195"/>
      <c r="H285" s="195"/>
      <c r="I285" s="195"/>
      <c r="J285" s="195"/>
      <c r="K285" s="195"/>
      <c r="L285" s="195"/>
      <c r="M285" s="195"/>
      <c r="N285" s="238"/>
    </row>
    <row r="286" spans="1:69" ht="13.5" customHeight="1">
      <c r="A286" s="308"/>
      <c r="B286" s="279"/>
      <c r="C286" s="281"/>
      <c r="D286" s="195"/>
      <c r="E286" s="195"/>
      <c r="F286" s="195"/>
      <c r="G286" s="195"/>
      <c r="H286" s="195"/>
      <c r="I286" s="195"/>
      <c r="J286" s="195"/>
      <c r="K286" s="195"/>
      <c r="L286" s="195"/>
      <c r="M286" s="195"/>
      <c r="N286" s="238"/>
    </row>
    <row r="287" spans="1:69" ht="13.5" customHeight="1">
      <c r="A287" s="308"/>
      <c r="B287" s="279"/>
      <c r="C287" s="195"/>
      <c r="D287" s="195"/>
      <c r="E287" s="195"/>
      <c r="F287" s="195"/>
      <c r="G287" s="195"/>
      <c r="H287" s="195"/>
      <c r="I287" s="195"/>
      <c r="J287" s="195"/>
      <c r="K287" s="195"/>
      <c r="L287" s="195"/>
      <c r="M287" s="195"/>
      <c r="N287" s="238"/>
    </row>
    <row r="288" spans="1:69" ht="13.5" customHeight="1">
      <c r="A288" s="308"/>
      <c r="B288" s="279"/>
      <c r="C288" s="195"/>
      <c r="D288" s="195"/>
      <c r="E288" s="195"/>
      <c r="F288" s="195"/>
      <c r="G288" s="195"/>
      <c r="H288" s="195"/>
      <c r="I288" s="195"/>
      <c r="J288" s="195"/>
      <c r="K288" s="195"/>
      <c r="L288" s="195"/>
      <c r="M288" s="195"/>
      <c r="N288" s="238"/>
    </row>
    <row r="289" spans="1:69" ht="13.5" customHeight="1">
      <c r="A289" s="308"/>
      <c r="B289" s="279"/>
      <c r="C289" s="195"/>
      <c r="D289" s="195"/>
      <c r="E289" s="195"/>
      <c r="F289" s="195"/>
      <c r="G289" s="195"/>
      <c r="H289" s="195"/>
      <c r="I289" s="195"/>
      <c r="J289" s="195"/>
      <c r="K289" s="195"/>
      <c r="L289" s="195"/>
      <c r="M289" s="195"/>
      <c r="N289" s="238"/>
    </row>
    <row r="290" spans="1:69" ht="13.5" customHeight="1">
      <c r="A290" s="308"/>
      <c r="B290" s="279"/>
      <c r="C290" s="195"/>
      <c r="D290" s="195"/>
      <c r="E290" s="195"/>
      <c r="F290" s="195"/>
      <c r="G290" s="195"/>
      <c r="H290" s="195"/>
      <c r="I290" s="195"/>
      <c r="J290" s="195"/>
      <c r="K290" s="195"/>
      <c r="L290" s="195"/>
      <c r="M290" s="195"/>
      <c r="N290" s="238"/>
    </row>
    <row r="291" spans="1:69" ht="13.5" customHeight="1">
      <c r="A291" s="308"/>
      <c r="B291" s="279"/>
      <c r="C291" s="195"/>
      <c r="D291" s="195"/>
      <c r="E291" s="195"/>
      <c r="F291" s="195"/>
      <c r="G291" s="195"/>
      <c r="H291" s="195"/>
      <c r="I291" s="195"/>
      <c r="J291" s="195"/>
      <c r="K291" s="195"/>
      <c r="L291" s="195"/>
      <c r="M291" s="195"/>
      <c r="N291" s="238"/>
    </row>
    <row r="292" spans="1:69" ht="13.5" customHeight="1">
      <c r="A292" s="308"/>
      <c r="B292" s="279"/>
      <c r="C292" s="195"/>
      <c r="D292" s="195"/>
      <c r="E292" s="195"/>
      <c r="F292" s="195"/>
      <c r="G292" s="195"/>
      <c r="H292" s="195"/>
      <c r="I292" s="195"/>
      <c r="J292" s="195"/>
      <c r="K292" s="195"/>
      <c r="L292" s="195"/>
      <c r="M292" s="195"/>
      <c r="N292" s="238"/>
    </row>
    <row r="293" spans="1:69" ht="13.5" customHeight="1">
      <c r="A293" s="308"/>
      <c r="B293" s="279"/>
      <c r="C293" s="195"/>
      <c r="D293" s="195"/>
      <c r="E293" s="195"/>
      <c r="F293" s="195"/>
      <c r="G293" s="195"/>
      <c r="H293" s="195"/>
      <c r="I293" s="195"/>
      <c r="J293" s="195"/>
      <c r="K293" s="195"/>
      <c r="L293" s="195"/>
      <c r="M293" s="195"/>
      <c r="N293" s="238"/>
    </row>
    <row r="294" spans="1:69" ht="13.5" customHeight="1">
      <c r="A294" s="308"/>
      <c r="B294" s="279"/>
      <c r="C294" s="195"/>
      <c r="D294" s="195"/>
      <c r="E294" s="195"/>
      <c r="F294" s="195"/>
      <c r="G294" s="195"/>
      <c r="H294" s="195"/>
      <c r="I294" s="195"/>
      <c r="J294" s="195"/>
      <c r="K294" s="195"/>
      <c r="L294" s="195"/>
      <c r="M294" s="195"/>
      <c r="N294" s="238"/>
    </row>
    <row r="295" spans="1:69" ht="13.5" customHeight="1">
      <c r="A295" s="308"/>
      <c r="B295" s="279"/>
      <c r="C295" s="195"/>
      <c r="D295" s="195"/>
      <c r="E295" s="195"/>
      <c r="F295" s="195"/>
      <c r="G295" s="195"/>
      <c r="H295" s="195"/>
      <c r="I295" s="195"/>
      <c r="J295" s="195"/>
      <c r="K295" s="195"/>
      <c r="L295" s="195"/>
      <c r="M295" s="195"/>
      <c r="N295" s="238"/>
    </row>
    <row r="296" spans="1:69" ht="13.5" customHeight="1">
      <c r="A296" s="308"/>
      <c r="B296" s="279"/>
      <c r="C296" s="195"/>
      <c r="D296" s="195"/>
      <c r="E296" s="195"/>
      <c r="F296" s="195"/>
      <c r="G296" s="195"/>
      <c r="H296" s="195"/>
      <c r="I296" s="195"/>
      <c r="J296" s="195"/>
      <c r="K296" s="195"/>
      <c r="L296" s="195"/>
      <c r="M296" s="195"/>
      <c r="N296" s="238"/>
    </row>
    <row r="297" spans="1:69" s="688" customFormat="1" ht="13.5" customHeight="1">
      <c r="A297" s="308"/>
      <c r="B297" s="279"/>
      <c r="C297" s="238"/>
      <c r="D297" s="238"/>
      <c r="E297" s="238"/>
      <c r="F297" s="238"/>
      <c r="G297" s="238"/>
      <c r="H297" s="238"/>
      <c r="I297" s="238"/>
      <c r="J297" s="238"/>
      <c r="K297" s="238"/>
      <c r="L297" s="238"/>
      <c r="M297" s="238"/>
      <c r="N297" s="238"/>
      <c r="O297" s="238"/>
      <c r="P297" s="238"/>
      <c r="Q297" s="238"/>
      <c r="R297" s="238"/>
      <c r="S297" s="238"/>
      <c r="T297" s="238"/>
      <c r="U297" s="238"/>
      <c r="V297" s="238"/>
      <c r="W297" s="238"/>
      <c r="X297" s="238"/>
      <c r="Y297" s="238"/>
      <c r="Z297" s="238"/>
      <c r="AA297" s="238"/>
      <c r="AB297" s="238"/>
      <c r="AC297" s="238"/>
      <c r="AD297" s="238"/>
      <c r="AE297" s="238"/>
      <c r="AF297" s="238"/>
      <c r="AG297" s="238"/>
      <c r="AH297" s="238"/>
      <c r="AI297" s="238"/>
      <c r="AJ297" s="238"/>
      <c r="AK297" s="238"/>
      <c r="AL297" s="238"/>
      <c r="AM297" s="238"/>
      <c r="AN297" s="238"/>
      <c r="AO297" s="238"/>
      <c r="AP297" s="238"/>
      <c r="AQ297" s="238"/>
      <c r="AR297" s="238"/>
      <c r="AS297" s="238"/>
      <c r="AT297" s="238"/>
      <c r="AU297" s="238"/>
      <c r="AV297" s="238"/>
      <c r="AW297" s="238"/>
      <c r="AX297" s="238"/>
      <c r="AY297" s="238"/>
      <c r="AZ297" s="238"/>
      <c r="BA297" s="238"/>
      <c r="BB297" s="238"/>
      <c r="BC297" s="238"/>
      <c r="BD297" s="238"/>
      <c r="BE297" s="238"/>
      <c r="BF297" s="238"/>
      <c r="BG297" s="238"/>
      <c r="BH297" s="238"/>
      <c r="BI297" s="238"/>
      <c r="BJ297" s="238"/>
      <c r="BK297" s="238"/>
      <c r="BL297" s="238"/>
      <c r="BM297" s="238"/>
      <c r="BN297" s="238"/>
      <c r="BO297" s="238"/>
      <c r="BP297" s="238"/>
      <c r="BQ297" s="238"/>
    </row>
    <row r="298" spans="1:69" ht="13.5" customHeight="1">
      <c r="A298" s="308"/>
      <c r="B298" s="279"/>
      <c r="C298" s="195"/>
      <c r="D298" s="195"/>
      <c r="E298" s="195"/>
      <c r="F298" s="195"/>
      <c r="G298" s="195"/>
      <c r="H298" s="195"/>
      <c r="I298" s="195"/>
      <c r="J298" s="195"/>
      <c r="K298" s="195"/>
      <c r="L298" s="195"/>
      <c r="M298" s="195"/>
      <c r="N298" s="238"/>
    </row>
    <row r="299" spans="1:69" s="283" customFormat="1" ht="13.5" customHeight="1">
      <c r="A299" s="308"/>
      <c r="B299" s="279"/>
      <c r="C299" s="282"/>
      <c r="D299" s="282"/>
      <c r="E299" s="282"/>
      <c r="F299" s="282"/>
      <c r="G299" s="282"/>
      <c r="H299" s="282"/>
      <c r="I299" s="282"/>
      <c r="J299" s="282"/>
      <c r="K299" s="282"/>
      <c r="L299" s="282"/>
      <c r="M299" s="282"/>
      <c r="N299" s="504"/>
      <c r="O299" s="282"/>
      <c r="P299" s="282"/>
      <c r="Q299" s="282"/>
      <c r="R299" s="282"/>
      <c r="S299" s="282"/>
      <c r="T299" s="282"/>
      <c r="U299" s="282"/>
      <c r="V299" s="282"/>
      <c r="W299" s="282"/>
      <c r="X299" s="282"/>
      <c r="Y299" s="282"/>
      <c r="Z299" s="282"/>
      <c r="AA299" s="282"/>
      <c r="AB299" s="282"/>
      <c r="AC299" s="282"/>
      <c r="AD299" s="282"/>
      <c r="AE299" s="282"/>
      <c r="AF299" s="282"/>
      <c r="AG299" s="282"/>
      <c r="AH299" s="282"/>
      <c r="AI299" s="282"/>
      <c r="AJ299" s="282"/>
      <c r="AK299" s="282"/>
      <c r="AL299" s="282"/>
      <c r="AM299" s="282"/>
      <c r="AN299" s="282"/>
      <c r="AO299" s="282"/>
      <c r="AP299" s="282"/>
      <c r="AQ299" s="282"/>
      <c r="AR299" s="282"/>
      <c r="AS299" s="282"/>
      <c r="AT299" s="282"/>
      <c r="AU299" s="282"/>
      <c r="AV299" s="282"/>
      <c r="AW299" s="282"/>
      <c r="AX299" s="282"/>
      <c r="AY299" s="282"/>
      <c r="AZ299" s="282"/>
      <c r="BA299" s="282"/>
      <c r="BB299" s="282"/>
      <c r="BC299" s="282"/>
      <c r="BD299" s="282"/>
      <c r="BE299" s="282"/>
      <c r="BF299" s="282"/>
      <c r="BG299" s="282"/>
      <c r="BH299" s="282"/>
      <c r="BI299" s="282"/>
      <c r="BJ299" s="282"/>
      <c r="BK299" s="282"/>
      <c r="BL299" s="282"/>
      <c r="BM299" s="282"/>
      <c r="BN299" s="282"/>
      <c r="BO299" s="282"/>
      <c r="BP299" s="282"/>
      <c r="BQ299" s="282"/>
    </row>
    <row r="300" spans="1:69" s="283" customFormat="1" ht="13.5" customHeight="1">
      <c r="A300" s="308"/>
      <c r="B300" s="279"/>
      <c r="C300" s="282"/>
      <c r="D300" s="282"/>
      <c r="E300" s="282"/>
      <c r="F300" s="282"/>
      <c r="G300" s="282"/>
      <c r="H300" s="282"/>
      <c r="I300" s="282"/>
      <c r="J300" s="282"/>
      <c r="K300" s="282"/>
      <c r="L300" s="282"/>
      <c r="M300" s="282"/>
      <c r="N300" s="504"/>
      <c r="O300" s="282"/>
      <c r="P300" s="282"/>
      <c r="Q300" s="282"/>
      <c r="R300" s="282"/>
      <c r="S300" s="282"/>
      <c r="T300" s="282"/>
      <c r="U300" s="282"/>
      <c r="V300" s="282"/>
      <c r="W300" s="282"/>
      <c r="X300" s="282"/>
      <c r="Y300" s="282"/>
      <c r="Z300" s="282"/>
      <c r="AA300" s="282"/>
      <c r="AB300" s="282"/>
      <c r="AC300" s="282"/>
      <c r="AD300" s="282"/>
      <c r="AE300" s="282"/>
      <c r="AF300" s="282"/>
      <c r="AG300" s="282"/>
      <c r="AH300" s="282"/>
      <c r="AI300" s="282"/>
      <c r="AJ300" s="282"/>
      <c r="AK300" s="282"/>
      <c r="AL300" s="282"/>
      <c r="AM300" s="282"/>
      <c r="AN300" s="282"/>
      <c r="AO300" s="282"/>
      <c r="AP300" s="282"/>
      <c r="AQ300" s="282"/>
      <c r="AR300" s="282"/>
      <c r="AS300" s="282"/>
      <c r="AT300" s="282"/>
      <c r="AU300" s="282"/>
      <c r="AV300" s="282"/>
      <c r="AW300" s="282"/>
      <c r="AX300" s="282"/>
      <c r="AY300" s="282"/>
      <c r="AZ300" s="282"/>
      <c r="BA300" s="282"/>
      <c r="BB300" s="282"/>
      <c r="BC300" s="282"/>
      <c r="BD300" s="282"/>
      <c r="BE300" s="282"/>
      <c r="BF300" s="282"/>
      <c r="BG300" s="282"/>
      <c r="BH300" s="282"/>
      <c r="BI300" s="282"/>
      <c r="BJ300" s="282"/>
      <c r="BK300" s="282"/>
      <c r="BL300" s="282"/>
      <c r="BM300" s="282"/>
      <c r="BN300" s="282"/>
      <c r="BO300" s="282"/>
      <c r="BP300" s="282"/>
      <c r="BQ300" s="282"/>
    </row>
    <row r="301" spans="1:69" s="285" customFormat="1" ht="13.5" customHeight="1">
      <c r="A301" s="308"/>
      <c r="B301" s="279"/>
      <c r="C301" s="284"/>
      <c r="D301" s="284"/>
      <c r="E301" s="284"/>
      <c r="F301" s="284"/>
      <c r="G301" s="284"/>
      <c r="H301" s="284"/>
      <c r="I301" s="284"/>
      <c r="J301" s="284"/>
      <c r="K301" s="284"/>
      <c r="L301" s="284"/>
      <c r="M301" s="284"/>
      <c r="N301" s="505"/>
      <c r="O301" s="284"/>
      <c r="P301" s="284"/>
      <c r="Q301" s="284"/>
      <c r="R301" s="284"/>
      <c r="S301" s="284"/>
      <c r="T301" s="284"/>
      <c r="U301" s="284"/>
      <c r="V301" s="284"/>
      <c r="W301" s="284"/>
      <c r="X301" s="284"/>
      <c r="Y301" s="284"/>
      <c r="Z301" s="284"/>
      <c r="AA301" s="284"/>
      <c r="AB301" s="284"/>
      <c r="AC301" s="284"/>
      <c r="AD301" s="284"/>
      <c r="AE301" s="284"/>
      <c r="AF301" s="284"/>
      <c r="AG301" s="284"/>
      <c r="AH301" s="284"/>
      <c r="AI301" s="284"/>
      <c r="AJ301" s="284"/>
      <c r="AK301" s="284"/>
      <c r="AL301" s="284"/>
      <c r="AM301" s="284"/>
      <c r="AN301" s="284"/>
      <c r="AO301" s="284"/>
      <c r="AP301" s="284"/>
      <c r="AQ301" s="284"/>
      <c r="AR301" s="284"/>
      <c r="AS301" s="284"/>
      <c r="AT301" s="284"/>
      <c r="AU301" s="284"/>
      <c r="AV301" s="284"/>
      <c r="AW301" s="284"/>
      <c r="AX301" s="284"/>
      <c r="AY301" s="284"/>
      <c r="AZ301" s="284"/>
      <c r="BA301" s="284"/>
      <c r="BB301" s="284"/>
      <c r="BC301" s="284"/>
      <c r="BD301" s="284"/>
      <c r="BE301" s="284"/>
      <c r="BF301" s="284"/>
      <c r="BG301" s="284"/>
      <c r="BH301" s="284"/>
      <c r="BI301" s="284"/>
      <c r="BJ301" s="284"/>
      <c r="BK301" s="284"/>
      <c r="BL301" s="284"/>
      <c r="BM301" s="284"/>
      <c r="BN301" s="284"/>
      <c r="BO301" s="284"/>
      <c r="BP301" s="284"/>
      <c r="BQ301" s="284"/>
    </row>
    <row r="302" spans="1:69" s="285" customFormat="1" ht="13.5" customHeight="1">
      <c r="A302" s="308"/>
      <c r="B302" s="279"/>
      <c r="C302" s="284"/>
      <c r="D302" s="284"/>
      <c r="E302" s="284"/>
      <c r="F302" s="284"/>
      <c r="G302" s="284"/>
      <c r="H302" s="284"/>
      <c r="I302" s="284"/>
      <c r="J302" s="284"/>
      <c r="K302" s="284"/>
      <c r="L302" s="284"/>
      <c r="M302" s="284"/>
      <c r="N302" s="505"/>
      <c r="O302" s="284"/>
      <c r="P302" s="284"/>
      <c r="Q302" s="284"/>
      <c r="R302" s="284"/>
      <c r="S302" s="284"/>
      <c r="T302" s="284"/>
      <c r="U302" s="284"/>
      <c r="V302" s="284"/>
      <c r="W302" s="284"/>
      <c r="X302" s="284"/>
      <c r="Y302" s="284"/>
      <c r="Z302" s="284"/>
      <c r="AA302" s="284"/>
      <c r="AB302" s="284"/>
      <c r="AC302" s="284"/>
      <c r="AD302" s="284"/>
      <c r="AE302" s="284"/>
      <c r="AF302" s="284"/>
      <c r="AG302" s="284"/>
      <c r="AH302" s="284"/>
      <c r="AI302" s="284"/>
      <c r="AJ302" s="284"/>
      <c r="AK302" s="284"/>
      <c r="AL302" s="284"/>
      <c r="AM302" s="284"/>
      <c r="AN302" s="284"/>
      <c r="AO302" s="284"/>
      <c r="AP302" s="284"/>
      <c r="AQ302" s="284"/>
      <c r="AR302" s="284"/>
      <c r="AS302" s="284"/>
      <c r="AT302" s="284"/>
      <c r="AU302" s="284"/>
      <c r="AV302" s="284"/>
      <c r="AW302" s="284"/>
      <c r="AX302" s="284"/>
      <c r="AY302" s="284"/>
      <c r="AZ302" s="284"/>
      <c r="BA302" s="284"/>
      <c r="BB302" s="284"/>
      <c r="BC302" s="284"/>
      <c r="BD302" s="284"/>
      <c r="BE302" s="284"/>
      <c r="BF302" s="284"/>
      <c r="BG302" s="284"/>
      <c r="BH302" s="284"/>
      <c r="BI302" s="284"/>
      <c r="BJ302" s="284"/>
      <c r="BK302" s="284"/>
      <c r="BL302" s="284"/>
      <c r="BM302" s="284"/>
      <c r="BN302" s="284"/>
      <c r="BO302" s="284"/>
      <c r="BP302" s="284"/>
      <c r="BQ302" s="284"/>
    </row>
    <row r="303" spans="1:69" s="285" customFormat="1" ht="13.5" customHeight="1">
      <c r="A303" s="308"/>
      <c r="B303" s="279"/>
      <c r="C303" s="284"/>
      <c r="D303" s="284"/>
      <c r="E303" s="284"/>
      <c r="F303" s="284"/>
      <c r="G303" s="284"/>
      <c r="H303" s="284"/>
      <c r="I303" s="284"/>
      <c r="J303" s="284"/>
      <c r="K303" s="284"/>
      <c r="L303" s="284"/>
      <c r="M303" s="284"/>
      <c r="N303" s="505"/>
      <c r="O303" s="284"/>
      <c r="P303" s="284"/>
      <c r="Q303" s="284"/>
      <c r="R303" s="284"/>
      <c r="S303" s="284"/>
      <c r="T303" s="284"/>
      <c r="U303" s="284"/>
      <c r="V303" s="284"/>
      <c r="W303" s="284"/>
      <c r="X303" s="284"/>
      <c r="Y303" s="284"/>
      <c r="Z303" s="284"/>
      <c r="AA303" s="284"/>
      <c r="AB303" s="284"/>
      <c r="AC303" s="284"/>
      <c r="AD303" s="284"/>
      <c r="AE303" s="284"/>
      <c r="AF303" s="284"/>
      <c r="AG303" s="284"/>
      <c r="AH303" s="284"/>
      <c r="AI303" s="284"/>
      <c r="AJ303" s="284"/>
      <c r="AK303" s="284"/>
      <c r="AL303" s="284"/>
      <c r="AM303" s="284"/>
      <c r="AN303" s="284"/>
      <c r="AO303" s="284"/>
      <c r="AP303" s="284"/>
      <c r="AQ303" s="284"/>
      <c r="AR303" s="284"/>
      <c r="AS303" s="284"/>
      <c r="AT303" s="284"/>
      <c r="AU303" s="284"/>
      <c r="AV303" s="284"/>
      <c r="AW303" s="284"/>
      <c r="AX303" s="284"/>
      <c r="AY303" s="284"/>
      <c r="AZ303" s="284"/>
      <c r="BA303" s="284"/>
      <c r="BB303" s="284"/>
      <c r="BC303" s="284"/>
      <c r="BD303" s="284"/>
      <c r="BE303" s="284"/>
      <c r="BF303" s="284"/>
      <c r="BG303" s="284"/>
      <c r="BH303" s="284"/>
      <c r="BI303" s="284"/>
      <c r="BJ303" s="284"/>
      <c r="BK303" s="284"/>
      <c r="BL303" s="284"/>
      <c r="BM303" s="284"/>
      <c r="BN303" s="284"/>
      <c r="BO303" s="284"/>
      <c r="BP303" s="284"/>
      <c r="BQ303" s="284"/>
    </row>
    <row r="304" spans="1:69" s="285" customFormat="1" ht="13.5" customHeight="1">
      <c r="A304" s="308"/>
      <c r="B304" s="279"/>
      <c r="C304" s="284"/>
      <c r="D304" s="284"/>
      <c r="E304" s="284"/>
      <c r="F304" s="284"/>
      <c r="G304" s="284"/>
      <c r="H304" s="284"/>
      <c r="I304" s="284"/>
      <c r="J304" s="284"/>
      <c r="K304" s="284"/>
      <c r="L304" s="284"/>
      <c r="M304" s="284"/>
      <c r="N304" s="505"/>
      <c r="O304" s="284"/>
      <c r="P304" s="284"/>
      <c r="Q304" s="284"/>
      <c r="R304" s="284"/>
      <c r="S304" s="284"/>
      <c r="T304" s="284"/>
      <c r="U304" s="284"/>
      <c r="V304" s="284"/>
      <c r="W304" s="284"/>
      <c r="X304" s="284"/>
      <c r="Y304" s="284"/>
      <c r="Z304" s="284"/>
      <c r="AA304" s="284"/>
      <c r="AB304" s="284"/>
      <c r="AC304" s="284"/>
      <c r="AD304" s="284"/>
      <c r="AE304" s="284"/>
      <c r="AF304" s="284"/>
      <c r="AG304" s="284"/>
      <c r="AH304" s="284"/>
      <c r="AI304" s="284"/>
      <c r="AJ304" s="284"/>
      <c r="AK304" s="284"/>
      <c r="AL304" s="284"/>
      <c r="AM304" s="284"/>
      <c r="AN304" s="284"/>
      <c r="AO304" s="284"/>
      <c r="AP304" s="284"/>
      <c r="AQ304" s="284"/>
      <c r="AR304" s="284"/>
      <c r="AS304" s="284"/>
      <c r="AT304" s="284"/>
      <c r="AU304" s="284"/>
      <c r="AV304" s="284"/>
      <c r="AW304" s="284"/>
      <c r="AX304" s="284"/>
      <c r="AY304" s="284"/>
      <c r="AZ304" s="284"/>
      <c r="BA304" s="284"/>
      <c r="BB304" s="284"/>
      <c r="BC304" s="284"/>
      <c r="BD304" s="284"/>
      <c r="BE304" s="284"/>
      <c r="BF304" s="284"/>
      <c r="BG304" s="284"/>
      <c r="BH304" s="284"/>
      <c r="BI304" s="284"/>
      <c r="BJ304" s="284"/>
      <c r="BK304" s="284"/>
      <c r="BL304" s="284"/>
      <c r="BM304" s="284"/>
      <c r="BN304" s="284"/>
      <c r="BO304" s="284"/>
      <c r="BP304" s="284"/>
      <c r="BQ304" s="284"/>
    </row>
    <row r="305" spans="1:69" s="285" customFormat="1" ht="13.5" customHeight="1">
      <c r="A305" s="308"/>
      <c r="B305" s="279"/>
      <c r="C305" s="284"/>
      <c r="D305" s="284"/>
      <c r="E305" s="284"/>
      <c r="F305" s="284"/>
      <c r="G305" s="284"/>
      <c r="H305" s="284"/>
      <c r="I305" s="284"/>
      <c r="J305" s="284"/>
      <c r="K305" s="284"/>
      <c r="L305" s="284"/>
      <c r="M305" s="284"/>
      <c r="N305" s="505"/>
      <c r="O305" s="284"/>
      <c r="P305" s="284"/>
      <c r="Q305" s="284"/>
      <c r="R305" s="284"/>
      <c r="S305" s="284"/>
      <c r="T305" s="284"/>
      <c r="U305" s="284"/>
      <c r="V305" s="284"/>
      <c r="W305" s="284"/>
      <c r="X305" s="284"/>
      <c r="Y305" s="284"/>
      <c r="Z305" s="284"/>
      <c r="AA305" s="284"/>
      <c r="AB305" s="284"/>
      <c r="AC305" s="284"/>
      <c r="AD305" s="284"/>
      <c r="AE305" s="284"/>
      <c r="AF305" s="284"/>
      <c r="AG305" s="284"/>
      <c r="AH305" s="284"/>
      <c r="AI305" s="284"/>
      <c r="AJ305" s="284"/>
      <c r="AK305" s="284"/>
      <c r="AL305" s="284"/>
      <c r="AM305" s="284"/>
      <c r="AN305" s="284"/>
      <c r="AO305" s="284"/>
      <c r="AP305" s="284"/>
      <c r="AQ305" s="284"/>
      <c r="AR305" s="284"/>
      <c r="AS305" s="284"/>
      <c r="AT305" s="284"/>
      <c r="AU305" s="284"/>
      <c r="AV305" s="284"/>
      <c r="AW305" s="284"/>
      <c r="AX305" s="284"/>
      <c r="AY305" s="284"/>
      <c r="AZ305" s="284"/>
      <c r="BA305" s="284"/>
      <c r="BB305" s="284"/>
      <c r="BC305" s="284"/>
      <c r="BD305" s="284"/>
      <c r="BE305" s="284"/>
      <c r="BF305" s="284"/>
      <c r="BG305" s="284"/>
      <c r="BH305" s="284"/>
      <c r="BI305" s="284"/>
      <c r="BJ305" s="284"/>
      <c r="BK305" s="284"/>
      <c r="BL305" s="284"/>
      <c r="BM305" s="284"/>
      <c r="BN305" s="284"/>
      <c r="BO305" s="284"/>
      <c r="BP305" s="284"/>
      <c r="BQ305" s="284"/>
    </row>
    <row r="306" spans="1:69" s="285" customFormat="1" ht="13.5" customHeight="1">
      <c r="A306" s="308"/>
      <c r="B306" s="279"/>
      <c r="C306" s="284"/>
      <c r="D306" s="284"/>
      <c r="E306" s="284"/>
      <c r="F306" s="284"/>
      <c r="G306" s="284"/>
      <c r="H306" s="284"/>
      <c r="I306" s="284"/>
      <c r="J306" s="284"/>
      <c r="K306" s="284"/>
      <c r="L306" s="284"/>
      <c r="M306" s="284"/>
      <c r="N306" s="505"/>
      <c r="O306" s="284"/>
      <c r="P306" s="284"/>
      <c r="Q306" s="284"/>
      <c r="R306" s="284"/>
      <c r="S306" s="284"/>
      <c r="T306" s="284"/>
      <c r="U306" s="284"/>
      <c r="V306" s="284"/>
      <c r="W306" s="284"/>
      <c r="X306" s="284"/>
      <c r="Y306" s="284"/>
      <c r="Z306" s="284"/>
      <c r="AA306" s="284"/>
      <c r="AB306" s="284"/>
      <c r="AC306" s="284"/>
      <c r="AD306" s="284"/>
      <c r="AE306" s="284"/>
      <c r="AF306" s="284"/>
      <c r="AG306" s="284"/>
      <c r="AH306" s="284"/>
      <c r="AI306" s="284"/>
      <c r="AJ306" s="284"/>
      <c r="AK306" s="284"/>
      <c r="AL306" s="284"/>
      <c r="AM306" s="284"/>
      <c r="AN306" s="284"/>
      <c r="AO306" s="284"/>
      <c r="AP306" s="284"/>
      <c r="AQ306" s="284"/>
      <c r="AR306" s="284"/>
      <c r="AS306" s="284"/>
      <c r="AT306" s="284"/>
      <c r="AU306" s="284"/>
      <c r="AV306" s="284"/>
      <c r="AW306" s="284"/>
      <c r="AX306" s="284"/>
      <c r="AY306" s="284"/>
      <c r="AZ306" s="284"/>
      <c r="BA306" s="284"/>
      <c r="BB306" s="284"/>
      <c r="BC306" s="284"/>
      <c r="BD306" s="284"/>
      <c r="BE306" s="284"/>
      <c r="BF306" s="284"/>
      <c r="BG306" s="284"/>
      <c r="BH306" s="284"/>
      <c r="BI306" s="284"/>
      <c r="BJ306" s="284"/>
      <c r="BK306" s="284"/>
      <c r="BL306" s="284"/>
      <c r="BM306" s="284"/>
      <c r="BN306" s="284"/>
      <c r="BO306" s="284"/>
      <c r="BP306" s="284"/>
      <c r="BQ306" s="284"/>
    </row>
    <row r="307" spans="1:69" s="285" customFormat="1" ht="13.5" customHeight="1">
      <c r="A307" s="308"/>
      <c r="B307" s="279"/>
      <c r="C307" s="284"/>
      <c r="D307" s="284"/>
      <c r="E307" s="284"/>
      <c r="F307" s="284"/>
      <c r="G307" s="284"/>
      <c r="H307" s="284"/>
      <c r="I307" s="284"/>
      <c r="J307" s="284"/>
      <c r="K307" s="284"/>
      <c r="L307" s="284"/>
      <c r="M307" s="284"/>
      <c r="N307" s="505"/>
      <c r="O307" s="284"/>
      <c r="P307" s="284"/>
      <c r="Q307" s="284"/>
      <c r="R307" s="284"/>
      <c r="S307" s="284"/>
      <c r="T307" s="284"/>
      <c r="U307" s="284"/>
      <c r="V307" s="284"/>
      <c r="W307" s="284"/>
      <c r="X307" s="284"/>
      <c r="Y307" s="284"/>
      <c r="Z307" s="284"/>
      <c r="AA307" s="284"/>
      <c r="AB307" s="284"/>
      <c r="AC307" s="284"/>
      <c r="AD307" s="284"/>
      <c r="AE307" s="284"/>
      <c r="AF307" s="284"/>
      <c r="AG307" s="284"/>
      <c r="AH307" s="284"/>
      <c r="AI307" s="284"/>
      <c r="AJ307" s="284"/>
      <c r="AK307" s="284"/>
      <c r="AL307" s="284"/>
      <c r="AM307" s="284"/>
      <c r="AN307" s="284"/>
      <c r="AO307" s="284"/>
      <c r="AP307" s="284"/>
      <c r="AQ307" s="284"/>
      <c r="AR307" s="284"/>
      <c r="AS307" s="284"/>
      <c r="AT307" s="284"/>
      <c r="AU307" s="284"/>
      <c r="AV307" s="284"/>
      <c r="AW307" s="284"/>
      <c r="AX307" s="284"/>
      <c r="AY307" s="284"/>
      <c r="AZ307" s="284"/>
      <c r="BA307" s="284"/>
      <c r="BB307" s="284"/>
      <c r="BC307" s="284"/>
      <c r="BD307" s="284"/>
      <c r="BE307" s="284"/>
      <c r="BF307" s="284"/>
      <c r="BG307" s="284"/>
      <c r="BH307" s="284"/>
      <c r="BI307" s="284"/>
      <c r="BJ307" s="284"/>
      <c r="BK307" s="284"/>
      <c r="BL307" s="284"/>
      <c r="BM307" s="284"/>
      <c r="BN307" s="284"/>
      <c r="BO307" s="284"/>
      <c r="BP307" s="284"/>
      <c r="BQ307" s="284"/>
    </row>
    <row r="308" spans="1:69" s="285" customFormat="1" ht="13.5" customHeight="1">
      <c r="A308" s="308"/>
      <c r="B308" s="279"/>
      <c r="C308" s="284"/>
      <c r="D308" s="284"/>
      <c r="E308" s="284"/>
      <c r="F308" s="284"/>
      <c r="G308" s="284"/>
      <c r="H308" s="284"/>
      <c r="I308" s="284"/>
      <c r="J308" s="284"/>
      <c r="K308" s="284"/>
      <c r="L308" s="284"/>
      <c r="M308" s="284"/>
      <c r="N308" s="505"/>
      <c r="O308" s="284"/>
      <c r="P308" s="284"/>
      <c r="Q308" s="284"/>
      <c r="R308" s="284"/>
      <c r="S308" s="284"/>
      <c r="T308" s="284"/>
      <c r="U308" s="284"/>
      <c r="V308" s="284"/>
      <c r="W308" s="284"/>
      <c r="X308" s="284"/>
      <c r="Y308" s="284"/>
      <c r="Z308" s="284"/>
      <c r="AA308" s="284"/>
      <c r="AB308" s="284"/>
      <c r="AC308" s="284"/>
      <c r="AD308" s="284"/>
      <c r="AE308" s="284"/>
      <c r="AF308" s="284"/>
      <c r="AG308" s="284"/>
      <c r="AH308" s="284"/>
      <c r="AI308" s="284"/>
      <c r="AJ308" s="284"/>
      <c r="AK308" s="284"/>
      <c r="AL308" s="284"/>
      <c r="AM308" s="284"/>
      <c r="AN308" s="284"/>
      <c r="AO308" s="284"/>
      <c r="AP308" s="284"/>
      <c r="AQ308" s="284"/>
      <c r="AR308" s="284"/>
      <c r="AS308" s="284"/>
      <c r="AT308" s="284"/>
      <c r="AU308" s="284"/>
      <c r="AV308" s="284"/>
      <c r="AW308" s="284"/>
      <c r="AX308" s="284"/>
      <c r="AY308" s="284"/>
      <c r="AZ308" s="284"/>
      <c r="BA308" s="284"/>
      <c r="BB308" s="284"/>
      <c r="BC308" s="284"/>
      <c r="BD308" s="284"/>
      <c r="BE308" s="284"/>
      <c r="BF308" s="284"/>
      <c r="BG308" s="284"/>
      <c r="BH308" s="284"/>
      <c r="BI308" s="284"/>
      <c r="BJ308" s="284"/>
      <c r="BK308" s="284"/>
      <c r="BL308" s="284"/>
      <c r="BM308" s="284"/>
      <c r="BN308" s="284"/>
      <c r="BO308" s="284"/>
      <c r="BP308" s="284"/>
      <c r="BQ308" s="284"/>
    </row>
    <row r="309" spans="1:69" s="285" customFormat="1" ht="13.5" customHeight="1">
      <c r="A309" s="308"/>
      <c r="B309" s="279"/>
      <c r="C309" s="284"/>
      <c r="D309" s="284"/>
      <c r="E309" s="284"/>
      <c r="F309" s="284"/>
      <c r="G309" s="284"/>
      <c r="H309" s="284"/>
      <c r="I309" s="284"/>
      <c r="J309" s="284"/>
      <c r="K309" s="284"/>
      <c r="L309" s="284"/>
      <c r="M309" s="284"/>
      <c r="N309" s="505"/>
      <c r="O309" s="284"/>
      <c r="P309" s="284"/>
      <c r="Q309" s="284"/>
      <c r="R309" s="284"/>
      <c r="S309" s="284"/>
      <c r="T309" s="284"/>
      <c r="U309" s="284"/>
      <c r="V309" s="284"/>
      <c r="W309" s="284"/>
      <c r="X309" s="284"/>
      <c r="Y309" s="284"/>
      <c r="Z309" s="284"/>
      <c r="AA309" s="284"/>
      <c r="AB309" s="284"/>
      <c r="AC309" s="284"/>
      <c r="AD309" s="284"/>
      <c r="AE309" s="284"/>
      <c r="AF309" s="284"/>
      <c r="AG309" s="284"/>
      <c r="AH309" s="284"/>
      <c r="AI309" s="284"/>
      <c r="AJ309" s="284"/>
      <c r="AK309" s="284"/>
      <c r="AL309" s="284"/>
      <c r="AM309" s="284"/>
      <c r="AN309" s="284"/>
      <c r="AO309" s="284"/>
      <c r="AP309" s="284"/>
      <c r="AQ309" s="284"/>
      <c r="AR309" s="284"/>
      <c r="AS309" s="284"/>
      <c r="AT309" s="284"/>
      <c r="AU309" s="284"/>
      <c r="AV309" s="284"/>
      <c r="AW309" s="284"/>
      <c r="AX309" s="284"/>
      <c r="AY309" s="284"/>
      <c r="AZ309" s="284"/>
      <c r="BA309" s="284"/>
      <c r="BB309" s="284"/>
      <c r="BC309" s="284"/>
      <c r="BD309" s="284"/>
      <c r="BE309" s="284"/>
      <c r="BF309" s="284"/>
      <c r="BG309" s="284"/>
      <c r="BH309" s="284"/>
      <c r="BI309" s="284"/>
      <c r="BJ309" s="284"/>
      <c r="BK309" s="284"/>
      <c r="BL309" s="284"/>
      <c r="BM309" s="284"/>
      <c r="BN309" s="284"/>
      <c r="BO309" s="284"/>
      <c r="BP309" s="284"/>
      <c r="BQ309" s="284"/>
    </row>
    <row r="310" spans="1:69" s="285" customFormat="1" ht="13.5" customHeight="1">
      <c r="A310" s="308"/>
      <c r="B310" s="279"/>
      <c r="C310" s="284"/>
      <c r="D310" s="284"/>
      <c r="E310" s="284"/>
      <c r="F310" s="284"/>
      <c r="G310" s="284"/>
      <c r="H310" s="284"/>
      <c r="I310" s="284"/>
      <c r="J310" s="284"/>
      <c r="K310" s="284"/>
      <c r="L310" s="284"/>
      <c r="M310" s="284"/>
      <c r="N310" s="505"/>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4"/>
      <c r="AY310" s="284"/>
      <c r="AZ310" s="284"/>
      <c r="BA310" s="284"/>
      <c r="BB310" s="284"/>
      <c r="BC310" s="284"/>
      <c r="BD310" s="284"/>
      <c r="BE310" s="284"/>
      <c r="BF310" s="284"/>
      <c r="BG310" s="284"/>
      <c r="BH310" s="284"/>
      <c r="BI310" s="284"/>
      <c r="BJ310" s="284"/>
      <c r="BK310" s="284"/>
      <c r="BL310" s="284"/>
      <c r="BM310" s="284"/>
      <c r="BN310" s="284"/>
      <c r="BO310" s="284"/>
      <c r="BP310" s="284"/>
      <c r="BQ310" s="284"/>
    </row>
    <row r="311" spans="1:69" s="285" customFormat="1" ht="13.5" customHeight="1">
      <c r="A311" s="308"/>
      <c r="B311" s="279"/>
      <c r="C311" s="284"/>
      <c r="D311" s="284"/>
      <c r="E311" s="284"/>
      <c r="F311" s="284"/>
      <c r="G311" s="284"/>
      <c r="H311" s="284"/>
      <c r="I311" s="284"/>
      <c r="J311" s="284"/>
      <c r="K311" s="284"/>
      <c r="L311" s="284"/>
      <c r="M311" s="284"/>
      <c r="N311" s="505"/>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4"/>
      <c r="AY311" s="284"/>
      <c r="AZ311" s="284"/>
      <c r="BA311" s="284"/>
      <c r="BB311" s="284"/>
      <c r="BC311" s="284"/>
      <c r="BD311" s="284"/>
      <c r="BE311" s="284"/>
      <c r="BF311" s="284"/>
      <c r="BG311" s="284"/>
      <c r="BH311" s="284"/>
      <c r="BI311" s="284"/>
      <c r="BJ311" s="284"/>
      <c r="BK311" s="284"/>
      <c r="BL311" s="284"/>
      <c r="BM311" s="284"/>
      <c r="BN311" s="284"/>
      <c r="BO311" s="284"/>
      <c r="BP311" s="284"/>
      <c r="BQ311" s="284"/>
    </row>
    <row r="312" spans="1:69" s="285" customFormat="1" ht="13.5" customHeight="1">
      <c r="A312" s="308"/>
      <c r="B312" s="279"/>
      <c r="C312" s="284"/>
      <c r="D312" s="284"/>
      <c r="E312" s="284"/>
      <c r="F312" s="284"/>
      <c r="G312" s="284"/>
      <c r="H312" s="284"/>
      <c r="I312" s="284"/>
      <c r="J312" s="284"/>
      <c r="K312" s="284"/>
      <c r="L312" s="284"/>
      <c r="M312" s="284"/>
      <c r="N312" s="505"/>
      <c r="O312" s="284"/>
      <c r="P312" s="284"/>
      <c r="Q312" s="284"/>
      <c r="R312" s="284"/>
      <c r="S312" s="284"/>
      <c r="T312" s="284"/>
      <c r="U312" s="284"/>
      <c r="V312" s="284"/>
      <c r="W312" s="284"/>
      <c r="X312" s="284"/>
      <c r="Y312" s="284"/>
      <c r="Z312" s="284"/>
      <c r="AA312" s="284"/>
      <c r="AB312" s="284"/>
      <c r="AC312" s="284"/>
      <c r="AD312" s="284"/>
      <c r="AE312" s="284"/>
      <c r="AF312" s="284"/>
      <c r="AG312" s="284"/>
      <c r="AH312" s="284"/>
      <c r="AI312" s="284"/>
      <c r="AJ312" s="284"/>
      <c r="AK312" s="284"/>
      <c r="AL312" s="284"/>
      <c r="AM312" s="284"/>
      <c r="AN312" s="284"/>
      <c r="AO312" s="284"/>
      <c r="AP312" s="284"/>
      <c r="AQ312" s="284"/>
      <c r="AR312" s="284"/>
      <c r="AS312" s="284"/>
      <c r="AT312" s="284"/>
      <c r="AU312" s="284"/>
      <c r="AV312" s="284"/>
      <c r="AW312" s="284"/>
      <c r="AX312" s="284"/>
      <c r="AY312" s="284"/>
      <c r="AZ312" s="284"/>
      <c r="BA312" s="284"/>
      <c r="BB312" s="284"/>
      <c r="BC312" s="284"/>
      <c r="BD312" s="284"/>
      <c r="BE312" s="284"/>
      <c r="BF312" s="284"/>
      <c r="BG312" s="284"/>
      <c r="BH312" s="284"/>
      <c r="BI312" s="284"/>
      <c r="BJ312" s="284"/>
      <c r="BK312" s="284"/>
      <c r="BL312" s="284"/>
      <c r="BM312" s="284"/>
      <c r="BN312" s="284"/>
      <c r="BO312" s="284"/>
      <c r="BP312" s="284"/>
      <c r="BQ312" s="284"/>
    </row>
    <row r="313" spans="1:69" s="285" customFormat="1" ht="13.5" customHeight="1">
      <c r="A313" s="308"/>
      <c r="B313" s="279"/>
      <c r="C313" s="284"/>
      <c r="D313" s="284"/>
      <c r="E313" s="284"/>
      <c r="F313" s="284"/>
      <c r="G313" s="284"/>
      <c r="H313" s="284"/>
      <c r="I313" s="284"/>
      <c r="J313" s="284"/>
      <c r="K313" s="284"/>
      <c r="L313" s="284"/>
      <c r="M313" s="284"/>
      <c r="N313" s="505"/>
      <c r="O313" s="284"/>
      <c r="P313" s="284"/>
      <c r="Q313" s="284"/>
      <c r="R313" s="284"/>
      <c r="S313" s="284"/>
      <c r="T313" s="284"/>
      <c r="U313" s="284"/>
      <c r="V313" s="284"/>
      <c r="W313" s="284"/>
      <c r="X313" s="284"/>
      <c r="Y313" s="284"/>
      <c r="Z313" s="284"/>
      <c r="AA313" s="284"/>
      <c r="AB313" s="284"/>
      <c r="AC313" s="284"/>
      <c r="AD313" s="284"/>
      <c r="AE313" s="284"/>
      <c r="AF313" s="284"/>
      <c r="AG313" s="284"/>
      <c r="AH313" s="284"/>
      <c r="AI313" s="284"/>
      <c r="AJ313" s="284"/>
      <c r="AK313" s="284"/>
      <c r="AL313" s="284"/>
      <c r="AM313" s="284"/>
      <c r="AN313" s="284"/>
      <c r="AO313" s="284"/>
      <c r="AP313" s="284"/>
      <c r="AQ313" s="284"/>
      <c r="AR313" s="284"/>
      <c r="AS313" s="284"/>
      <c r="AT313" s="284"/>
      <c r="AU313" s="284"/>
      <c r="AV313" s="284"/>
      <c r="AW313" s="284"/>
      <c r="AX313" s="284"/>
      <c r="AY313" s="284"/>
      <c r="AZ313" s="284"/>
      <c r="BA313" s="284"/>
      <c r="BB313" s="284"/>
      <c r="BC313" s="284"/>
      <c r="BD313" s="284"/>
      <c r="BE313" s="284"/>
      <c r="BF313" s="284"/>
      <c r="BG313" s="284"/>
      <c r="BH313" s="284"/>
      <c r="BI313" s="284"/>
      <c r="BJ313" s="284"/>
      <c r="BK313" s="284"/>
      <c r="BL313" s="284"/>
      <c r="BM313" s="284"/>
      <c r="BN313" s="284"/>
      <c r="BO313" s="284"/>
      <c r="BP313" s="284"/>
      <c r="BQ313" s="284"/>
    </row>
    <row r="314" spans="1:69" s="285" customFormat="1" ht="13.5" customHeight="1">
      <c r="A314" s="308"/>
      <c r="B314" s="279"/>
      <c r="C314" s="284"/>
      <c r="D314" s="284"/>
      <c r="E314" s="284"/>
      <c r="F314" s="284"/>
      <c r="G314" s="284"/>
      <c r="H314" s="284"/>
      <c r="I314" s="284"/>
      <c r="J314" s="284"/>
      <c r="K314" s="284"/>
      <c r="L314" s="284"/>
      <c r="M314" s="284"/>
      <c r="N314" s="505"/>
      <c r="O314" s="284"/>
      <c r="P314" s="284"/>
      <c r="Q314" s="284"/>
      <c r="R314" s="284"/>
      <c r="S314" s="284"/>
      <c r="T314" s="284"/>
      <c r="U314" s="284"/>
      <c r="V314" s="284"/>
      <c r="W314" s="284"/>
      <c r="X314" s="284"/>
      <c r="Y314" s="284"/>
      <c r="Z314" s="284"/>
      <c r="AA314" s="284"/>
      <c r="AB314" s="284"/>
      <c r="AC314" s="284"/>
      <c r="AD314" s="284"/>
      <c r="AE314" s="284"/>
      <c r="AF314" s="284"/>
      <c r="AG314" s="284"/>
      <c r="AH314" s="284"/>
      <c r="AI314" s="284"/>
      <c r="AJ314" s="284"/>
      <c r="AK314" s="284"/>
      <c r="AL314" s="284"/>
      <c r="AM314" s="284"/>
      <c r="AN314" s="284"/>
      <c r="AO314" s="284"/>
      <c r="AP314" s="284"/>
      <c r="AQ314" s="284"/>
      <c r="AR314" s="284"/>
      <c r="AS314" s="284"/>
      <c r="AT314" s="284"/>
      <c r="AU314" s="284"/>
      <c r="AV314" s="284"/>
      <c r="AW314" s="284"/>
      <c r="AX314" s="284"/>
      <c r="AY314" s="284"/>
      <c r="AZ314" s="284"/>
      <c r="BA314" s="284"/>
      <c r="BB314" s="284"/>
      <c r="BC314" s="284"/>
      <c r="BD314" s="284"/>
      <c r="BE314" s="284"/>
      <c r="BF314" s="284"/>
      <c r="BG314" s="284"/>
      <c r="BH314" s="284"/>
      <c r="BI314" s="284"/>
      <c r="BJ314" s="284"/>
      <c r="BK314" s="284"/>
      <c r="BL314" s="284"/>
      <c r="BM314" s="284"/>
      <c r="BN314" s="284"/>
      <c r="BO314" s="284"/>
      <c r="BP314" s="284"/>
      <c r="BQ314" s="284"/>
    </row>
    <row r="315" spans="1:69" s="285" customFormat="1" ht="13.5" customHeight="1">
      <c r="A315" s="308"/>
      <c r="B315" s="279"/>
      <c r="C315" s="284"/>
      <c r="D315" s="284"/>
      <c r="E315" s="284"/>
      <c r="F315" s="284"/>
      <c r="G315" s="284"/>
      <c r="H315" s="284"/>
      <c r="I315" s="284"/>
      <c r="J315" s="284"/>
      <c r="K315" s="284"/>
      <c r="L315" s="284"/>
      <c r="M315" s="284"/>
      <c r="N315" s="505"/>
      <c r="O315" s="284"/>
      <c r="P315" s="284"/>
      <c r="Q315" s="284"/>
      <c r="R315" s="284"/>
      <c r="S315" s="284"/>
      <c r="T315" s="284"/>
      <c r="U315" s="284"/>
      <c r="V315" s="284"/>
      <c r="W315" s="284"/>
      <c r="X315" s="284"/>
      <c r="Y315" s="284"/>
      <c r="Z315" s="284"/>
      <c r="AA315" s="284"/>
      <c r="AB315" s="284"/>
      <c r="AC315" s="284"/>
      <c r="AD315" s="284"/>
      <c r="AE315" s="284"/>
      <c r="AF315" s="284"/>
      <c r="AG315" s="284"/>
      <c r="AH315" s="284"/>
      <c r="AI315" s="284"/>
      <c r="AJ315" s="284"/>
      <c r="AK315" s="284"/>
      <c r="AL315" s="284"/>
      <c r="AM315" s="284"/>
      <c r="AN315" s="284"/>
      <c r="AO315" s="284"/>
      <c r="AP315" s="284"/>
      <c r="AQ315" s="284"/>
      <c r="AR315" s="284"/>
      <c r="AS315" s="284"/>
      <c r="AT315" s="284"/>
      <c r="AU315" s="284"/>
      <c r="AV315" s="284"/>
      <c r="AW315" s="284"/>
      <c r="AX315" s="284"/>
      <c r="AY315" s="284"/>
      <c r="AZ315" s="284"/>
      <c r="BA315" s="284"/>
      <c r="BB315" s="284"/>
      <c r="BC315" s="284"/>
      <c r="BD315" s="284"/>
      <c r="BE315" s="284"/>
      <c r="BF315" s="284"/>
      <c r="BG315" s="284"/>
      <c r="BH315" s="284"/>
      <c r="BI315" s="284"/>
      <c r="BJ315" s="284"/>
      <c r="BK315" s="284"/>
      <c r="BL315" s="284"/>
      <c r="BM315" s="284"/>
      <c r="BN315" s="284"/>
      <c r="BO315" s="284"/>
      <c r="BP315" s="284"/>
      <c r="BQ315" s="284"/>
    </row>
    <row r="316" spans="1:69" s="285" customFormat="1" ht="13.5" customHeight="1">
      <c r="A316" s="308"/>
      <c r="B316" s="279"/>
      <c r="C316" s="284"/>
      <c r="D316" s="284"/>
      <c r="E316" s="284"/>
      <c r="F316" s="284"/>
      <c r="G316" s="284"/>
      <c r="H316" s="284"/>
      <c r="I316" s="284"/>
      <c r="J316" s="284"/>
      <c r="K316" s="284"/>
      <c r="L316" s="284"/>
      <c r="M316" s="284"/>
      <c r="N316" s="505"/>
      <c r="O316" s="284"/>
      <c r="P316" s="284"/>
      <c r="Q316" s="284"/>
      <c r="R316" s="284"/>
      <c r="S316" s="284"/>
      <c r="T316" s="284"/>
      <c r="U316" s="284"/>
      <c r="V316" s="284"/>
      <c r="W316" s="284"/>
      <c r="X316" s="284"/>
      <c r="Y316" s="284"/>
      <c r="Z316" s="284"/>
      <c r="AA316" s="284"/>
      <c r="AB316" s="284"/>
      <c r="AC316" s="284"/>
      <c r="AD316" s="284"/>
      <c r="AE316" s="284"/>
      <c r="AF316" s="284"/>
      <c r="AG316" s="284"/>
      <c r="AH316" s="284"/>
      <c r="AI316" s="284"/>
      <c r="AJ316" s="284"/>
      <c r="AK316" s="284"/>
      <c r="AL316" s="284"/>
      <c r="AM316" s="284"/>
      <c r="AN316" s="284"/>
      <c r="AO316" s="284"/>
      <c r="AP316" s="284"/>
      <c r="AQ316" s="284"/>
      <c r="AR316" s="284"/>
      <c r="AS316" s="284"/>
      <c r="AT316" s="284"/>
      <c r="AU316" s="284"/>
      <c r="AV316" s="284"/>
      <c r="AW316" s="284"/>
      <c r="AX316" s="284"/>
      <c r="AY316" s="284"/>
      <c r="AZ316" s="284"/>
      <c r="BA316" s="284"/>
      <c r="BB316" s="284"/>
      <c r="BC316" s="284"/>
      <c r="BD316" s="284"/>
      <c r="BE316" s="284"/>
      <c r="BF316" s="284"/>
      <c r="BG316" s="284"/>
      <c r="BH316" s="284"/>
      <c r="BI316" s="284"/>
      <c r="BJ316" s="284"/>
      <c r="BK316" s="284"/>
      <c r="BL316" s="284"/>
      <c r="BM316" s="284"/>
      <c r="BN316" s="284"/>
      <c r="BO316" s="284"/>
      <c r="BP316" s="284"/>
      <c r="BQ316" s="284"/>
    </row>
    <row r="317" spans="1:69" s="285" customFormat="1" ht="13.5" customHeight="1">
      <c r="A317" s="308"/>
      <c r="B317" s="279"/>
      <c r="C317" s="284"/>
      <c r="D317" s="284"/>
      <c r="E317" s="284"/>
      <c r="F317" s="284"/>
      <c r="G317" s="284"/>
      <c r="H317" s="284"/>
      <c r="I317" s="284"/>
      <c r="J317" s="284"/>
      <c r="K317" s="284"/>
      <c r="L317" s="284"/>
      <c r="M317" s="284"/>
      <c r="N317" s="505"/>
      <c r="O317" s="284"/>
      <c r="P317" s="284"/>
      <c r="Q317" s="284"/>
      <c r="R317" s="284"/>
      <c r="S317" s="284"/>
      <c r="T317" s="284"/>
      <c r="U317" s="284"/>
      <c r="V317" s="284"/>
      <c r="W317" s="284"/>
      <c r="X317" s="284"/>
      <c r="Y317" s="284"/>
      <c r="Z317" s="284"/>
      <c r="AA317" s="284"/>
      <c r="AB317" s="284"/>
      <c r="AC317" s="284"/>
      <c r="AD317" s="284"/>
      <c r="AE317" s="284"/>
      <c r="AF317" s="284"/>
      <c r="AG317" s="284"/>
      <c r="AH317" s="284"/>
      <c r="AI317" s="284"/>
      <c r="AJ317" s="284"/>
      <c r="AK317" s="284"/>
      <c r="AL317" s="284"/>
      <c r="AM317" s="284"/>
      <c r="AN317" s="284"/>
      <c r="AO317" s="284"/>
      <c r="AP317" s="284"/>
      <c r="AQ317" s="284"/>
      <c r="AR317" s="284"/>
      <c r="AS317" s="284"/>
      <c r="AT317" s="284"/>
      <c r="AU317" s="284"/>
      <c r="AV317" s="284"/>
      <c r="AW317" s="284"/>
      <c r="AX317" s="284"/>
      <c r="AY317" s="284"/>
      <c r="AZ317" s="284"/>
      <c r="BA317" s="284"/>
      <c r="BB317" s="284"/>
      <c r="BC317" s="284"/>
      <c r="BD317" s="284"/>
      <c r="BE317" s="284"/>
      <c r="BF317" s="284"/>
      <c r="BG317" s="284"/>
      <c r="BH317" s="284"/>
      <c r="BI317" s="284"/>
      <c r="BJ317" s="284"/>
      <c r="BK317" s="284"/>
      <c r="BL317" s="284"/>
      <c r="BM317" s="284"/>
      <c r="BN317" s="284"/>
      <c r="BO317" s="284"/>
      <c r="BP317" s="284"/>
      <c r="BQ317" s="284"/>
    </row>
    <row r="318" spans="1:69" s="287" customFormat="1" ht="13.5" customHeight="1">
      <c r="A318" s="308"/>
      <c r="B318" s="279"/>
      <c r="C318" s="286"/>
      <c r="D318" s="286"/>
      <c r="E318" s="286"/>
      <c r="F318" s="286"/>
      <c r="G318" s="286"/>
      <c r="H318" s="286"/>
      <c r="I318" s="286"/>
      <c r="J318" s="286"/>
      <c r="K318" s="286"/>
      <c r="L318" s="286"/>
      <c r="M318" s="286"/>
      <c r="N318" s="506"/>
      <c r="O318" s="286"/>
      <c r="P318" s="286"/>
      <c r="Q318" s="286"/>
      <c r="R318" s="286"/>
      <c r="S318" s="286"/>
      <c r="T318" s="286"/>
      <c r="U318" s="286"/>
      <c r="V318" s="286"/>
      <c r="W318" s="286"/>
      <c r="X318" s="286"/>
      <c r="Y318" s="286"/>
      <c r="Z318" s="286"/>
      <c r="AA318" s="286"/>
      <c r="AB318" s="286"/>
      <c r="AC318" s="286"/>
      <c r="AD318" s="286"/>
      <c r="AE318" s="286"/>
      <c r="AF318" s="286"/>
      <c r="AG318" s="286"/>
      <c r="AH318" s="286"/>
      <c r="AI318" s="286"/>
      <c r="AJ318" s="286"/>
      <c r="AK318" s="286"/>
      <c r="AL318" s="286"/>
      <c r="AM318" s="286"/>
      <c r="AN318" s="286"/>
      <c r="AO318" s="286"/>
      <c r="AP318" s="286"/>
      <c r="AQ318" s="286"/>
      <c r="AR318" s="286"/>
      <c r="AS318" s="286"/>
      <c r="AT318" s="286"/>
      <c r="AU318" s="286"/>
      <c r="AV318" s="286"/>
      <c r="AW318" s="286"/>
      <c r="AX318" s="286"/>
      <c r="AY318" s="286"/>
      <c r="AZ318" s="286"/>
      <c r="BA318" s="286"/>
      <c r="BB318" s="286"/>
      <c r="BC318" s="286"/>
      <c r="BD318" s="286"/>
      <c r="BE318" s="286"/>
      <c r="BF318" s="286"/>
      <c r="BG318" s="286"/>
      <c r="BH318" s="286"/>
      <c r="BI318" s="286"/>
      <c r="BJ318" s="286"/>
      <c r="BK318" s="286"/>
      <c r="BL318" s="286"/>
      <c r="BM318" s="286"/>
      <c r="BN318" s="286"/>
      <c r="BO318" s="286"/>
      <c r="BP318" s="286"/>
      <c r="BQ318" s="286"/>
    </row>
    <row r="319" spans="1:69" s="285" customFormat="1" ht="13.5" customHeight="1">
      <c r="A319" s="308"/>
      <c r="B319" s="279"/>
      <c r="C319" s="284"/>
      <c r="D319" s="284"/>
      <c r="E319" s="284"/>
      <c r="F319" s="284"/>
      <c r="G319" s="284"/>
      <c r="H319" s="284"/>
      <c r="I319" s="284"/>
      <c r="J319" s="284"/>
      <c r="K319" s="284"/>
      <c r="L319" s="284"/>
      <c r="M319" s="284"/>
      <c r="N319" s="505"/>
      <c r="O319" s="284"/>
      <c r="P319" s="284"/>
      <c r="Q319" s="284"/>
      <c r="R319" s="284"/>
      <c r="S319" s="284"/>
      <c r="T319" s="284"/>
      <c r="U319" s="284"/>
      <c r="V319" s="284"/>
      <c r="W319" s="284"/>
      <c r="X319" s="284"/>
      <c r="Y319" s="284"/>
      <c r="Z319" s="284"/>
      <c r="AA319" s="284"/>
      <c r="AB319" s="284"/>
      <c r="AC319" s="284"/>
      <c r="AD319" s="284"/>
      <c r="AE319" s="284"/>
      <c r="AF319" s="284"/>
      <c r="AG319" s="284"/>
      <c r="AH319" s="284"/>
      <c r="AI319" s="284"/>
      <c r="AJ319" s="284"/>
      <c r="AK319" s="284"/>
      <c r="AL319" s="284"/>
      <c r="AM319" s="284"/>
      <c r="AN319" s="284"/>
      <c r="AO319" s="284"/>
      <c r="AP319" s="284"/>
      <c r="AQ319" s="284"/>
      <c r="AR319" s="284"/>
      <c r="AS319" s="284"/>
      <c r="AT319" s="284"/>
      <c r="AU319" s="284"/>
      <c r="AV319" s="284"/>
      <c r="AW319" s="284"/>
      <c r="AX319" s="284"/>
      <c r="AY319" s="284"/>
      <c r="AZ319" s="284"/>
      <c r="BA319" s="284"/>
      <c r="BB319" s="284"/>
      <c r="BC319" s="284"/>
      <c r="BD319" s="284"/>
      <c r="BE319" s="284"/>
      <c r="BF319" s="284"/>
      <c r="BG319" s="284"/>
      <c r="BH319" s="284"/>
      <c r="BI319" s="284"/>
      <c r="BJ319" s="284"/>
      <c r="BK319" s="284"/>
      <c r="BL319" s="284"/>
      <c r="BM319" s="284"/>
      <c r="BN319" s="284"/>
      <c r="BO319" s="284"/>
      <c r="BP319" s="284"/>
      <c r="BQ319" s="284"/>
    </row>
    <row r="320" spans="1:69" s="285" customFormat="1" ht="13.5" customHeight="1">
      <c r="A320" s="308"/>
      <c r="B320" s="279"/>
      <c r="C320" s="284"/>
      <c r="D320" s="284"/>
      <c r="E320" s="284"/>
      <c r="F320" s="284"/>
      <c r="G320" s="284"/>
      <c r="H320" s="284"/>
      <c r="I320" s="284"/>
      <c r="J320" s="284"/>
      <c r="K320" s="284"/>
      <c r="L320" s="284"/>
      <c r="M320" s="284"/>
      <c r="N320" s="505"/>
      <c r="O320" s="284"/>
      <c r="P320" s="284"/>
      <c r="Q320" s="284"/>
      <c r="R320" s="284"/>
      <c r="S320" s="284"/>
      <c r="T320" s="284"/>
      <c r="U320" s="284"/>
      <c r="V320" s="284"/>
      <c r="W320" s="284"/>
      <c r="X320" s="284"/>
      <c r="Y320" s="284"/>
      <c r="Z320" s="284"/>
      <c r="AA320" s="284"/>
      <c r="AB320" s="284"/>
      <c r="AC320" s="284"/>
      <c r="AD320" s="284"/>
      <c r="AE320" s="284"/>
      <c r="AF320" s="284"/>
      <c r="AG320" s="284"/>
      <c r="AH320" s="284"/>
      <c r="AI320" s="284"/>
      <c r="AJ320" s="284"/>
      <c r="AK320" s="284"/>
      <c r="AL320" s="284"/>
      <c r="AM320" s="284"/>
      <c r="AN320" s="284"/>
      <c r="AO320" s="284"/>
      <c r="AP320" s="284"/>
      <c r="AQ320" s="284"/>
      <c r="AR320" s="284"/>
      <c r="AS320" s="284"/>
      <c r="AT320" s="284"/>
      <c r="AU320" s="284"/>
      <c r="AV320" s="284"/>
      <c r="AW320" s="284"/>
      <c r="AX320" s="284"/>
      <c r="AY320" s="284"/>
      <c r="AZ320" s="284"/>
      <c r="BA320" s="284"/>
      <c r="BB320" s="284"/>
      <c r="BC320" s="284"/>
      <c r="BD320" s="284"/>
      <c r="BE320" s="284"/>
      <c r="BF320" s="284"/>
      <c r="BG320" s="284"/>
      <c r="BH320" s="284"/>
      <c r="BI320" s="284"/>
      <c r="BJ320" s="284"/>
      <c r="BK320" s="284"/>
      <c r="BL320" s="284"/>
      <c r="BM320" s="284"/>
      <c r="BN320" s="284"/>
      <c r="BO320" s="284"/>
      <c r="BP320" s="284"/>
      <c r="BQ320" s="284"/>
    </row>
    <row r="321" spans="1:69" s="285" customFormat="1" ht="13.5" customHeight="1">
      <c r="A321" s="308"/>
      <c r="B321" s="279"/>
      <c r="C321" s="284"/>
      <c r="D321" s="284"/>
      <c r="E321" s="284"/>
      <c r="F321" s="284"/>
      <c r="G321" s="284"/>
      <c r="H321" s="284"/>
      <c r="I321" s="284"/>
      <c r="J321" s="284"/>
      <c r="K321" s="284"/>
      <c r="L321" s="284"/>
      <c r="M321" s="284"/>
      <c r="N321" s="505"/>
      <c r="O321" s="284"/>
      <c r="P321" s="284"/>
      <c r="Q321" s="284"/>
      <c r="R321" s="284"/>
      <c r="S321" s="284"/>
      <c r="T321" s="284"/>
      <c r="U321" s="284"/>
      <c r="V321" s="284"/>
      <c r="W321" s="284"/>
      <c r="X321" s="284"/>
      <c r="Y321" s="284"/>
      <c r="Z321" s="284"/>
      <c r="AA321" s="284"/>
      <c r="AB321" s="284"/>
      <c r="AC321" s="284"/>
      <c r="AD321" s="284"/>
      <c r="AE321" s="284"/>
      <c r="AF321" s="284"/>
      <c r="AG321" s="284"/>
      <c r="AH321" s="284"/>
      <c r="AI321" s="284"/>
      <c r="AJ321" s="284"/>
      <c r="AK321" s="284"/>
      <c r="AL321" s="284"/>
      <c r="AM321" s="284"/>
      <c r="AN321" s="284"/>
      <c r="AO321" s="284"/>
      <c r="AP321" s="284"/>
      <c r="AQ321" s="284"/>
      <c r="AR321" s="284"/>
      <c r="AS321" s="284"/>
      <c r="AT321" s="284"/>
      <c r="AU321" s="284"/>
      <c r="AV321" s="284"/>
      <c r="AW321" s="284"/>
      <c r="AX321" s="284"/>
      <c r="AY321" s="284"/>
      <c r="AZ321" s="284"/>
      <c r="BA321" s="284"/>
      <c r="BB321" s="284"/>
      <c r="BC321" s="284"/>
      <c r="BD321" s="284"/>
      <c r="BE321" s="284"/>
      <c r="BF321" s="284"/>
      <c r="BG321" s="284"/>
      <c r="BH321" s="284"/>
      <c r="BI321" s="284"/>
      <c r="BJ321" s="284"/>
      <c r="BK321" s="284"/>
      <c r="BL321" s="284"/>
      <c r="BM321" s="284"/>
      <c r="BN321" s="284"/>
      <c r="BO321" s="284"/>
      <c r="BP321" s="284"/>
      <c r="BQ321" s="284"/>
    </row>
    <row r="322" spans="1:69" ht="13.5" customHeight="1">
      <c r="A322" s="308"/>
      <c r="B322" s="279"/>
      <c r="C322" s="195"/>
      <c r="D322" s="195"/>
      <c r="E322" s="195"/>
      <c r="F322" s="195"/>
      <c r="G322" s="195"/>
      <c r="H322" s="195"/>
      <c r="I322" s="195"/>
      <c r="J322" s="195"/>
      <c r="K322" s="195"/>
      <c r="L322" s="195"/>
      <c r="M322" s="195"/>
      <c r="N322" s="238"/>
    </row>
    <row r="323" spans="1:69" ht="13.5" customHeight="1">
      <c r="A323" s="308"/>
      <c r="B323" s="279"/>
      <c r="C323" s="195"/>
      <c r="D323" s="195"/>
      <c r="E323" s="195"/>
      <c r="F323" s="195"/>
      <c r="G323" s="195"/>
      <c r="H323" s="195"/>
      <c r="I323" s="195"/>
      <c r="J323" s="195"/>
      <c r="K323" s="195"/>
      <c r="L323" s="195"/>
      <c r="M323" s="195"/>
      <c r="N323" s="238"/>
    </row>
    <row r="324" spans="1:69" ht="13.5" customHeight="1">
      <c r="A324" s="308"/>
      <c r="B324" s="279"/>
      <c r="C324" s="195"/>
      <c r="D324" s="195"/>
      <c r="E324" s="195"/>
      <c r="F324" s="195"/>
      <c r="G324" s="195"/>
      <c r="H324" s="195"/>
      <c r="I324" s="195"/>
      <c r="J324" s="195"/>
      <c r="K324" s="195"/>
      <c r="L324" s="195"/>
      <c r="M324" s="195"/>
      <c r="N324" s="238"/>
    </row>
    <row r="325" spans="1:69" ht="13.5" customHeight="1">
      <c r="A325" s="308"/>
      <c r="B325" s="279"/>
      <c r="C325" s="195"/>
      <c r="D325" s="195"/>
      <c r="E325" s="195"/>
      <c r="F325" s="195"/>
      <c r="G325" s="195"/>
      <c r="H325" s="195"/>
      <c r="I325" s="195"/>
      <c r="J325" s="195"/>
      <c r="K325" s="195"/>
      <c r="L325" s="195"/>
      <c r="M325" s="195"/>
      <c r="N325" s="238"/>
    </row>
    <row r="326" spans="1:69" ht="13.5" customHeight="1">
      <c r="A326" s="308"/>
      <c r="B326" s="279"/>
      <c r="C326" s="195"/>
      <c r="D326" s="195"/>
      <c r="E326" s="195"/>
      <c r="F326" s="195"/>
      <c r="G326" s="195"/>
      <c r="H326" s="195"/>
      <c r="I326" s="195"/>
      <c r="J326" s="195"/>
      <c r="K326" s="195"/>
      <c r="L326" s="195"/>
      <c r="M326" s="195"/>
      <c r="N326" s="238"/>
    </row>
    <row r="327" spans="1:69" ht="13.5" customHeight="1">
      <c r="A327" s="308"/>
      <c r="B327" s="279"/>
      <c r="C327" s="195"/>
      <c r="D327" s="195"/>
      <c r="E327" s="195"/>
      <c r="F327" s="195"/>
      <c r="G327" s="195"/>
      <c r="H327" s="195"/>
      <c r="I327" s="195"/>
      <c r="J327" s="195"/>
      <c r="K327" s="195"/>
      <c r="L327" s="195"/>
      <c r="M327" s="195"/>
      <c r="N327" s="238"/>
    </row>
    <row r="328" spans="1:69" ht="13.5" customHeight="1">
      <c r="A328" s="308"/>
      <c r="B328" s="279"/>
      <c r="C328" s="195"/>
      <c r="D328" s="195"/>
      <c r="E328" s="195"/>
      <c r="F328" s="195"/>
      <c r="G328" s="195"/>
      <c r="H328" s="195"/>
      <c r="I328" s="195"/>
      <c r="J328" s="195"/>
      <c r="K328" s="195"/>
      <c r="L328" s="195"/>
      <c r="M328" s="195"/>
      <c r="N328" s="238"/>
    </row>
    <row r="329" spans="1:69" ht="13.5" customHeight="1">
      <c r="A329" s="308"/>
      <c r="B329" s="279"/>
      <c r="C329" s="281"/>
      <c r="D329" s="281"/>
      <c r="E329" s="281"/>
      <c r="F329" s="281"/>
      <c r="G329" s="281"/>
      <c r="H329" s="281"/>
      <c r="I329" s="281"/>
      <c r="J329" s="281"/>
      <c r="K329" s="281"/>
      <c r="L329" s="281"/>
      <c r="M329" s="281"/>
      <c r="N329" s="238"/>
    </row>
    <row r="330" spans="1:69" ht="13.5" customHeight="1">
      <c r="A330" s="308"/>
      <c r="B330" s="279"/>
      <c r="C330" s="281"/>
      <c r="D330" s="281"/>
      <c r="E330" s="281"/>
      <c r="F330" s="281"/>
      <c r="G330" s="281"/>
      <c r="H330" s="281"/>
      <c r="I330" s="281"/>
      <c r="J330" s="281"/>
      <c r="K330" s="281"/>
      <c r="L330" s="281"/>
      <c r="M330" s="281"/>
      <c r="N330" s="238"/>
    </row>
    <row r="331" spans="1:69" ht="13.5" customHeight="1">
      <c r="A331" s="308"/>
      <c r="B331" s="279"/>
      <c r="C331" s="281"/>
      <c r="D331" s="281"/>
      <c r="E331" s="281"/>
      <c r="F331" s="281"/>
      <c r="G331" s="281"/>
      <c r="H331" s="281"/>
      <c r="I331" s="281"/>
      <c r="J331" s="281"/>
      <c r="K331" s="281"/>
      <c r="L331" s="281"/>
      <c r="M331" s="281"/>
      <c r="N331" s="238"/>
    </row>
    <row r="332" spans="1:69" ht="13.5" customHeight="1">
      <c r="A332" s="308"/>
      <c r="B332" s="279"/>
      <c r="C332" s="281"/>
      <c r="D332" s="281"/>
      <c r="E332" s="281"/>
      <c r="F332" s="281"/>
      <c r="G332" s="281"/>
      <c r="H332" s="281"/>
      <c r="I332" s="281"/>
      <c r="J332" s="281"/>
      <c r="K332" s="281"/>
      <c r="L332" s="281"/>
      <c r="M332" s="281"/>
      <c r="N332" s="238"/>
    </row>
    <row r="333" spans="1:69" ht="13.5" customHeight="1">
      <c r="A333" s="308"/>
      <c r="B333" s="279"/>
      <c r="C333" s="281"/>
      <c r="D333" s="281"/>
      <c r="E333" s="281"/>
      <c r="F333" s="281"/>
      <c r="G333" s="281"/>
      <c r="H333" s="281"/>
      <c r="I333" s="281"/>
      <c r="J333" s="281"/>
      <c r="K333" s="281"/>
      <c r="L333" s="281"/>
      <c r="M333" s="281"/>
      <c r="N333" s="238"/>
    </row>
    <row r="334" spans="1:69" ht="13.5" customHeight="1">
      <c r="A334" s="308"/>
      <c r="B334" s="279"/>
      <c r="C334" s="281"/>
      <c r="D334" s="281"/>
      <c r="E334" s="281"/>
      <c r="F334" s="281"/>
      <c r="G334" s="281"/>
      <c r="H334" s="281"/>
      <c r="I334" s="281"/>
      <c r="J334" s="281"/>
      <c r="K334" s="281"/>
      <c r="L334" s="281"/>
      <c r="M334" s="281"/>
      <c r="N334" s="238"/>
    </row>
    <row r="335" spans="1:69" ht="13.5" customHeight="1">
      <c r="A335" s="308"/>
      <c r="B335" s="279"/>
      <c r="C335" s="281"/>
      <c r="D335" s="281"/>
      <c r="E335" s="281"/>
      <c r="F335" s="281"/>
      <c r="G335" s="281"/>
      <c r="H335" s="281"/>
      <c r="I335" s="281"/>
      <c r="J335" s="281"/>
      <c r="K335" s="281"/>
      <c r="L335" s="281"/>
      <c r="M335" s="281"/>
      <c r="N335" s="238"/>
    </row>
    <row r="336" spans="1:69" ht="13.5" customHeight="1">
      <c r="A336" s="308"/>
      <c r="B336" s="279"/>
      <c r="C336" s="281"/>
      <c r="D336" s="281"/>
      <c r="E336" s="281"/>
      <c r="F336" s="281"/>
      <c r="G336" s="281"/>
      <c r="H336" s="281"/>
      <c r="I336" s="281"/>
      <c r="J336" s="281"/>
      <c r="K336" s="281"/>
      <c r="L336" s="281"/>
      <c r="M336" s="281"/>
      <c r="N336" s="238"/>
    </row>
    <row r="337" spans="1:14" ht="13.5" customHeight="1">
      <c r="A337" s="308"/>
      <c r="B337" s="279"/>
      <c r="C337" s="281"/>
      <c r="D337" s="281"/>
      <c r="E337" s="281"/>
      <c r="F337" s="281"/>
      <c r="G337" s="281"/>
      <c r="H337" s="281"/>
      <c r="I337" s="281"/>
      <c r="J337" s="281"/>
      <c r="K337" s="281"/>
      <c r="L337" s="281"/>
      <c r="M337" s="281"/>
      <c r="N337" s="238"/>
    </row>
    <row r="338" spans="1:14" ht="13.5" customHeight="1">
      <c r="A338" s="308"/>
      <c r="B338" s="279"/>
      <c r="C338" s="281"/>
      <c r="D338" s="281"/>
      <c r="E338" s="281"/>
      <c r="F338" s="281"/>
      <c r="G338" s="281"/>
      <c r="H338" s="281"/>
      <c r="I338" s="281"/>
      <c r="J338" s="281"/>
      <c r="K338" s="281"/>
      <c r="L338" s="281"/>
      <c r="M338" s="281"/>
      <c r="N338" s="238"/>
    </row>
    <row r="339" spans="1:14" ht="13.5" customHeight="1">
      <c r="A339" s="308"/>
      <c r="B339" s="279"/>
      <c r="C339" s="281"/>
      <c r="D339" s="281"/>
      <c r="E339" s="281"/>
      <c r="F339" s="281"/>
      <c r="G339" s="281"/>
      <c r="H339" s="281"/>
      <c r="I339" s="281"/>
      <c r="J339" s="281"/>
      <c r="K339" s="281"/>
      <c r="L339" s="281"/>
      <c r="M339" s="281"/>
      <c r="N339" s="238"/>
    </row>
    <row r="340" spans="1:14" ht="13.5" customHeight="1">
      <c r="A340" s="308"/>
      <c r="B340" s="279"/>
      <c r="C340" s="281"/>
      <c r="D340" s="281"/>
      <c r="E340" s="281"/>
      <c r="F340" s="281"/>
      <c r="G340" s="281"/>
      <c r="H340" s="281"/>
      <c r="I340" s="281"/>
      <c r="J340" s="281"/>
      <c r="K340" s="281"/>
      <c r="L340" s="281"/>
      <c r="M340" s="281"/>
      <c r="N340" s="238"/>
    </row>
    <row r="341" spans="1:14" ht="13.5" customHeight="1">
      <c r="A341" s="308"/>
      <c r="B341" s="279"/>
      <c r="C341" s="281"/>
      <c r="D341" s="281"/>
      <c r="E341" s="281"/>
      <c r="F341" s="281"/>
      <c r="G341" s="281"/>
      <c r="H341" s="281"/>
      <c r="I341" s="281"/>
      <c r="J341" s="281"/>
      <c r="K341" s="281"/>
      <c r="L341" s="281"/>
      <c r="M341" s="281"/>
      <c r="N341" s="238"/>
    </row>
    <row r="342" spans="1:14" ht="13.5" customHeight="1">
      <c r="A342" s="308"/>
      <c r="B342" s="279"/>
      <c r="C342" s="281"/>
      <c r="D342" s="281"/>
      <c r="E342" s="281"/>
      <c r="F342" s="281"/>
      <c r="G342" s="281"/>
      <c r="H342" s="281"/>
      <c r="I342" s="281"/>
      <c r="J342" s="281"/>
      <c r="K342" s="281"/>
      <c r="L342" s="281"/>
      <c r="M342" s="281"/>
      <c r="N342" s="238"/>
    </row>
    <row r="343" spans="1:14" ht="13.5" customHeight="1">
      <c r="A343" s="308"/>
      <c r="B343" s="279"/>
      <c r="C343" s="281"/>
      <c r="D343" s="281"/>
      <c r="E343" s="281"/>
      <c r="F343" s="281"/>
      <c r="G343" s="281"/>
      <c r="H343" s="281"/>
      <c r="I343" s="281"/>
      <c r="J343" s="281"/>
      <c r="K343" s="281"/>
      <c r="L343" s="281"/>
      <c r="M343" s="281"/>
      <c r="N343" s="238"/>
    </row>
    <row r="344" spans="1:14" ht="13.5" customHeight="1">
      <c r="A344" s="308"/>
      <c r="B344" s="279"/>
      <c r="C344" s="281"/>
      <c r="D344" s="281"/>
      <c r="E344" s="281"/>
      <c r="F344" s="281"/>
      <c r="G344" s="281"/>
      <c r="H344" s="281"/>
      <c r="I344" s="281"/>
      <c r="J344" s="281"/>
      <c r="K344" s="281"/>
      <c r="L344" s="281"/>
      <c r="M344" s="281"/>
      <c r="N344" s="238"/>
    </row>
    <row r="345" spans="1:14" ht="13.5" customHeight="1">
      <c r="A345" s="308"/>
      <c r="B345" s="279"/>
      <c r="C345" s="281"/>
      <c r="D345" s="281"/>
      <c r="E345" s="281"/>
      <c r="F345" s="281"/>
      <c r="G345" s="281"/>
      <c r="H345" s="281"/>
      <c r="I345" s="281"/>
      <c r="J345" s="281"/>
      <c r="K345" s="281"/>
      <c r="L345" s="281"/>
      <c r="M345" s="281"/>
      <c r="N345" s="238"/>
    </row>
    <row r="346" spans="1:14" ht="13.5" customHeight="1">
      <c r="A346" s="308"/>
      <c r="B346" s="279"/>
      <c r="C346" s="281"/>
      <c r="D346" s="281"/>
      <c r="E346" s="281"/>
      <c r="F346" s="281"/>
      <c r="G346" s="281"/>
      <c r="H346" s="281"/>
      <c r="I346" s="281"/>
      <c r="J346" s="281"/>
      <c r="K346" s="281"/>
      <c r="L346" s="281"/>
      <c r="M346" s="281"/>
      <c r="N346" s="238"/>
    </row>
    <row r="347" spans="1:14" ht="13.5" customHeight="1">
      <c r="A347" s="308"/>
      <c r="B347" s="279"/>
      <c r="C347" s="281"/>
      <c r="D347" s="281"/>
      <c r="E347" s="281"/>
      <c r="F347" s="281"/>
      <c r="G347" s="281"/>
      <c r="H347" s="281"/>
      <c r="I347" s="281"/>
      <c r="J347" s="281"/>
      <c r="K347" s="281"/>
      <c r="L347" s="281"/>
      <c r="M347" s="281"/>
      <c r="N347" s="238"/>
    </row>
    <row r="348" spans="1:14" ht="13.5" customHeight="1">
      <c r="A348" s="308"/>
      <c r="B348" s="279"/>
      <c r="C348" s="281"/>
      <c r="D348" s="281"/>
      <c r="E348" s="281"/>
      <c r="F348" s="281"/>
      <c r="G348" s="281"/>
      <c r="H348" s="281"/>
      <c r="I348" s="281"/>
      <c r="J348" s="281"/>
      <c r="K348" s="281"/>
      <c r="L348" s="281"/>
      <c r="M348" s="281"/>
      <c r="N348" s="238"/>
    </row>
    <row r="349" spans="1:14" ht="13.5" customHeight="1">
      <c r="A349" s="308"/>
      <c r="B349" s="279"/>
      <c r="C349" s="281"/>
      <c r="D349" s="281"/>
      <c r="E349" s="281"/>
      <c r="F349" s="281"/>
      <c r="G349" s="281"/>
      <c r="H349" s="281"/>
      <c r="I349" s="281"/>
      <c r="J349" s="281"/>
      <c r="K349" s="281"/>
      <c r="L349" s="281"/>
      <c r="M349" s="281"/>
      <c r="N349" s="238"/>
    </row>
    <row r="350" spans="1:14" ht="13.5" customHeight="1">
      <c r="A350" s="308"/>
      <c r="B350" s="279"/>
      <c r="C350" s="281"/>
      <c r="D350" s="281"/>
      <c r="E350" s="281"/>
      <c r="F350" s="281"/>
      <c r="G350" s="281"/>
      <c r="H350" s="281"/>
      <c r="I350" s="281"/>
      <c r="J350" s="281"/>
      <c r="K350" s="281"/>
      <c r="L350" s="281"/>
      <c r="M350" s="281"/>
      <c r="N350" s="238"/>
    </row>
    <row r="351" spans="1:14" ht="13.5" customHeight="1">
      <c r="A351" s="308"/>
      <c r="B351" s="279"/>
      <c r="C351" s="281"/>
      <c r="D351" s="281"/>
      <c r="E351" s="281"/>
      <c r="F351" s="281"/>
      <c r="G351" s="281"/>
      <c r="H351" s="281"/>
      <c r="I351" s="281"/>
      <c r="J351" s="281"/>
      <c r="K351" s="281"/>
      <c r="L351" s="281"/>
      <c r="M351" s="281"/>
      <c r="N351" s="238"/>
    </row>
    <row r="352" spans="1:14" ht="13.5" customHeight="1">
      <c r="A352" s="308"/>
      <c r="B352" s="279"/>
      <c r="C352" s="281"/>
      <c r="D352" s="281"/>
      <c r="E352" s="281"/>
      <c r="F352" s="281"/>
      <c r="G352" s="281"/>
      <c r="H352" s="281"/>
      <c r="I352" s="281"/>
      <c r="J352" s="281"/>
      <c r="K352" s="281"/>
      <c r="L352" s="281"/>
      <c r="M352" s="281"/>
      <c r="N352" s="238"/>
    </row>
    <row r="353" spans="1:14" ht="13.5" customHeight="1">
      <c r="A353" s="308"/>
      <c r="B353" s="279"/>
      <c r="C353" s="281"/>
      <c r="D353" s="281"/>
      <c r="E353" s="281"/>
      <c r="F353" s="281"/>
      <c r="G353" s="281"/>
      <c r="H353" s="281"/>
      <c r="I353" s="281"/>
      <c r="J353" s="281"/>
      <c r="K353" s="281"/>
      <c r="L353" s="281"/>
      <c r="M353" s="281"/>
      <c r="N353" s="238"/>
    </row>
    <row r="354" spans="1:14" ht="13.5" customHeight="1">
      <c r="A354" s="308"/>
      <c r="B354" s="279"/>
      <c r="C354" s="281"/>
      <c r="D354" s="281"/>
      <c r="E354" s="281"/>
      <c r="F354" s="281"/>
      <c r="G354" s="281"/>
      <c r="H354" s="281"/>
      <c r="I354" s="281"/>
      <c r="J354" s="281"/>
      <c r="K354" s="281"/>
      <c r="L354" s="281"/>
      <c r="M354" s="281"/>
      <c r="N354" s="238"/>
    </row>
    <row r="355" spans="1:14" ht="13.5" customHeight="1">
      <c r="A355" s="308"/>
      <c r="B355" s="279"/>
      <c r="C355" s="281"/>
      <c r="D355" s="281"/>
      <c r="E355" s="281"/>
      <c r="F355" s="281"/>
      <c r="G355" s="281"/>
      <c r="H355" s="281"/>
      <c r="I355" s="281"/>
      <c r="J355" s="281"/>
      <c r="K355" s="281"/>
      <c r="L355" s="281"/>
      <c r="M355" s="281"/>
      <c r="N355" s="238"/>
    </row>
    <row r="356" spans="1:14" ht="13.5" customHeight="1">
      <c r="A356" s="308"/>
      <c r="B356" s="279"/>
      <c r="C356" s="281"/>
      <c r="D356" s="281"/>
      <c r="E356" s="281"/>
      <c r="F356" s="281"/>
      <c r="G356" s="281"/>
      <c r="H356" s="281"/>
      <c r="I356" s="281"/>
      <c r="J356" s="281"/>
      <c r="K356" s="281"/>
      <c r="L356" s="281"/>
      <c r="M356" s="281"/>
      <c r="N356" s="238"/>
    </row>
    <row r="357" spans="1:14" ht="13.5" customHeight="1">
      <c r="A357" s="308"/>
      <c r="B357" s="279"/>
      <c r="C357" s="281"/>
      <c r="D357" s="281"/>
      <c r="E357" s="281"/>
      <c r="F357" s="281"/>
      <c r="G357" s="281"/>
      <c r="H357" s="281"/>
      <c r="I357" s="281"/>
      <c r="J357" s="281"/>
      <c r="K357" s="281"/>
      <c r="L357" s="281"/>
      <c r="M357" s="281"/>
      <c r="N357" s="238"/>
    </row>
    <row r="358" spans="1:14" ht="13.5" customHeight="1">
      <c r="A358" s="308"/>
      <c r="B358" s="279"/>
      <c r="C358" s="281"/>
      <c r="D358" s="281"/>
      <c r="E358" s="281"/>
      <c r="F358" s="281"/>
      <c r="G358" s="281"/>
      <c r="H358" s="281"/>
      <c r="I358" s="281"/>
      <c r="J358" s="281"/>
      <c r="K358" s="281"/>
      <c r="L358" s="281"/>
      <c r="M358" s="281"/>
      <c r="N358" s="238"/>
    </row>
    <row r="359" spans="1:14" ht="13.5" customHeight="1">
      <c r="A359" s="308"/>
      <c r="B359" s="279"/>
      <c r="C359" s="281"/>
      <c r="D359" s="281"/>
      <c r="E359" s="281"/>
      <c r="F359" s="281"/>
      <c r="G359" s="281"/>
      <c r="H359" s="281"/>
      <c r="I359" s="281"/>
      <c r="J359" s="281"/>
      <c r="K359" s="281"/>
      <c r="L359" s="281"/>
      <c r="M359" s="281"/>
      <c r="N359" s="238"/>
    </row>
    <row r="360" spans="1:14" ht="13.5" customHeight="1">
      <c r="A360" s="308"/>
      <c r="B360" s="279"/>
      <c r="C360" s="281"/>
      <c r="D360" s="281"/>
      <c r="E360" s="281"/>
      <c r="F360" s="281"/>
      <c r="G360" s="281"/>
      <c r="H360" s="281"/>
      <c r="I360" s="281"/>
      <c r="J360" s="281"/>
      <c r="K360" s="281"/>
      <c r="L360" s="281"/>
      <c r="M360" s="281"/>
      <c r="N360" s="238"/>
    </row>
    <row r="361" spans="1:14" ht="13.5" customHeight="1">
      <c r="A361" s="308"/>
      <c r="B361" s="279"/>
      <c r="C361" s="281"/>
      <c r="D361" s="281"/>
      <c r="E361" s="281"/>
      <c r="F361" s="281"/>
      <c r="G361" s="281"/>
      <c r="H361" s="281"/>
      <c r="I361" s="281"/>
      <c r="J361" s="281"/>
      <c r="K361" s="281"/>
      <c r="L361" s="281"/>
      <c r="M361" s="281"/>
      <c r="N361" s="238"/>
    </row>
    <row r="362" spans="1:14" ht="13.5" customHeight="1">
      <c r="A362" s="308"/>
      <c r="B362" s="279"/>
      <c r="C362" s="281"/>
      <c r="D362" s="281"/>
      <c r="E362" s="281"/>
      <c r="F362" s="281"/>
      <c r="G362" s="281"/>
      <c r="H362" s="281"/>
      <c r="I362" s="281"/>
      <c r="J362" s="281"/>
      <c r="K362" s="281"/>
      <c r="L362" s="281"/>
      <c r="M362" s="281"/>
      <c r="N362" s="238"/>
    </row>
    <row r="363" spans="1:14" ht="13.5" customHeight="1">
      <c r="A363" s="308"/>
      <c r="B363" s="279"/>
      <c r="C363" s="281"/>
      <c r="D363" s="281"/>
      <c r="E363" s="281"/>
      <c r="F363" s="281"/>
      <c r="G363" s="281"/>
      <c r="H363" s="281"/>
      <c r="I363" s="281"/>
      <c r="J363" s="281"/>
      <c r="K363" s="281"/>
      <c r="L363" s="281"/>
      <c r="M363" s="281"/>
      <c r="N363" s="238"/>
    </row>
    <row r="364" spans="1:14" ht="13.5" customHeight="1">
      <c r="A364" s="308"/>
      <c r="B364" s="279"/>
      <c r="C364" s="281"/>
      <c r="D364" s="281"/>
      <c r="E364" s="281"/>
      <c r="F364" s="281"/>
      <c r="G364" s="281"/>
      <c r="H364" s="281"/>
      <c r="I364" s="281"/>
      <c r="J364" s="281"/>
      <c r="K364" s="281"/>
      <c r="L364" s="281"/>
      <c r="M364" s="281"/>
      <c r="N364" s="238"/>
    </row>
    <row r="365" spans="1:14" ht="13.5" customHeight="1">
      <c r="A365" s="308"/>
      <c r="B365" s="279"/>
      <c r="C365" s="281"/>
      <c r="D365" s="281"/>
      <c r="E365" s="281"/>
      <c r="F365" s="281"/>
      <c r="G365" s="281"/>
      <c r="H365" s="281"/>
      <c r="I365" s="281"/>
      <c r="J365" s="281"/>
      <c r="K365" s="281"/>
      <c r="L365" s="281"/>
      <c r="M365" s="281"/>
      <c r="N365" s="238"/>
    </row>
    <row r="366" spans="1:14" ht="13.5" customHeight="1">
      <c r="A366" s="308"/>
      <c r="B366" s="279"/>
      <c r="C366" s="281"/>
      <c r="D366" s="281"/>
      <c r="E366" s="281"/>
      <c r="F366" s="281"/>
      <c r="G366" s="281"/>
      <c r="H366" s="281"/>
      <c r="I366" s="281"/>
      <c r="J366" s="281"/>
      <c r="K366" s="281"/>
      <c r="L366" s="281"/>
      <c r="M366" s="281"/>
      <c r="N366" s="238"/>
    </row>
    <row r="367" spans="1:14" ht="13.5" customHeight="1">
      <c r="A367" s="308"/>
      <c r="B367" s="279"/>
      <c r="C367" s="281"/>
      <c r="D367" s="281"/>
      <c r="E367" s="281"/>
      <c r="F367" s="281"/>
      <c r="G367" s="281"/>
      <c r="H367" s="281"/>
      <c r="I367" s="281"/>
      <c r="J367" s="281"/>
      <c r="K367" s="281"/>
      <c r="L367" s="281"/>
      <c r="M367" s="281"/>
      <c r="N367" s="238"/>
    </row>
    <row r="368" spans="1:14" ht="13.5" customHeight="1">
      <c r="A368" s="308"/>
      <c r="B368" s="279"/>
      <c r="C368" s="281"/>
      <c r="D368" s="281"/>
      <c r="E368" s="281"/>
      <c r="F368" s="281"/>
      <c r="G368" s="281"/>
      <c r="H368" s="281"/>
      <c r="I368" s="281"/>
      <c r="J368" s="281"/>
      <c r="K368" s="281"/>
      <c r="L368" s="281"/>
      <c r="M368" s="281"/>
      <c r="N368" s="238"/>
    </row>
    <row r="369" spans="1:14" ht="13.5" customHeight="1">
      <c r="A369" s="308"/>
      <c r="B369" s="279"/>
      <c r="C369" s="281"/>
      <c r="D369" s="281"/>
      <c r="E369" s="281"/>
      <c r="F369" s="281"/>
      <c r="G369" s="281"/>
      <c r="H369" s="281"/>
      <c r="I369" s="281"/>
      <c r="J369" s="281"/>
      <c r="K369" s="281"/>
      <c r="L369" s="281"/>
      <c r="M369" s="281"/>
      <c r="N369" s="238"/>
    </row>
    <row r="370" spans="1:14" ht="13.5" customHeight="1">
      <c r="A370" s="308"/>
      <c r="B370" s="279"/>
      <c r="C370" s="281"/>
      <c r="D370" s="281"/>
      <c r="E370" s="281"/>
      <c r="F370" s="281"/>
      <c r="G370" s="281"/>
      <c r="H370" s="281"/>
      <c r="I370" s="281"/>
      <c r="J370" s="281"/>
      <c r="K370" s="281"/>
      <c r="L370" s="281"/>
      <c r="M370" s="281"/>
      <c r="N370" s="238"/>
    </row>
    <row r="371" spans="1:14" ht="13.5" customHeight="1">
      <c r="A371" s="308"/>
      <c r="B371" s="279"/>
      <c r="C371" s="281"/>
      <c r="D371" s="281"/>
      <c r="E371" s="281"/>
      <c r="F371" s="281"/>
      <c r="G371" s="281"/>
      <c r="H371" s="281"/>
      <c r="I371" s="281"/>
      <c r="J371" s="281"/>
      <c r="K371" s="281"/>
      <c r="L371" s="281"/>
      <c r="M371" s="281"/>
      <c r="N371" s="238"/>
    </row>
    <row r="372" spans="1:14" ht="13.5" customHeight="1">
      <c r="A372" s="308"/>
      <c r="B372" s="279"/>
      <c r="C372" s="281"/>
      <c r="D372" s="281"/>
      <c r="E372" s="281"/>
      <c r="F372" s="281"/>
      <c r="G372" s="281"/>
      <c r="H372" s="281"/>
      <c r="I372" s="281"/>
      <c r="J372" s="281"/>
      <c r="K372" s="281"/>
      <c r="L372" s="281"/>
      <c r="M372" s="281"/>
      <c r="N372" s="238"/>
    </row>
    <row r="373" spans="1:14" ht="13.5" customHeight="1">
      <c r="A373" s="308"/>
      <c r="B373" s="279"/>
      <c r="C373" s="281"/>
      <c r="D373" s="281"/>
      <c r="E373" s="281"/>
      <c r="F373" s="281"/>
      <c r="G373" s="281"/>
      <c r="H373" s="281"/>
      <c r="I373" s="281"/>
      <c r="J373" s="281"/>
      <c r="K373" s="281"/>
      <c r="L373" s="281"/>
      <c r="M373" s="281"/>
      <c r="N373" s="238"/>
    </row>
    <row r="374" spans="1:14" ht="13.5" customHeight="1">
      <c r="A374" s="308"/>
      <c r="B374" s="279"/>
      <c r="C374" s="281"/>
      <c r="D374" s="281"/>
      <c r="E374" s="281"/>
      <c r="F374" s="281"/>
      <c r="G374" s="281"/>
      <c r="H374" s="281"/>
      <c r="I374" s="281"/>
      <c r="J374" s="281"/>
      <c r="K374" s="281"/>
      <c r="L374" s="281"/>
      <c r="M374" s="281"/>
      <c r="N374" s="238"/>
    </row>
    <row r="375" spans="1:14" ht="13.5" customHeight="1">
      <c r="A375" s="308"/>
      <c r="B375" s="279"/>
      <c r="C375" s="281"/>
      <c r="D375" s="281"/>
      <c r="E375" s="281"/>
      <c r="F375" s="281"/>
      <c r="G375" s="281"/>
      <c r="H375" s="281"/>
      <c r="I375" s="281"/>
      <c r="J375" s="281"/>
      <c r="K375" s="281"/>
      <c r="L375" s="281"/>
      <c r="M375" s="281"/>
      <c r="N375" s="238"/>
    </row>
    <row r="376" spans="1:14" ht="13.5" customHeight="1">
      <c r="A376" s="308"/>
      <c r="B376" s="279"/>
      <c r="C376" s="281"/>
      <c r="D376" s="281"/>
      <c r="E376" s="281"/>
      <c r="F376" s="281"/>
      <c r="G376" s="281"/>
      <c r="H376" s="281"/>
      <c r="I376" s="281"/>
      <c r="J376" s="281"/>
      <c r="K376" s="281"/>
      <c r="L376" s="281"/>
      <c r="M376" s="281"/>
      <c r="N376" s="238"/>
    </row>
    <row r="377" spans="1:14" ht="13.5" customHeight="1">
      <c r="A377" s="308"/>
      <c r="B377" s="279"/>
      <c r="C377" s="281"/>
      <c r="D377" s="281"/>
      <c r="E377" s="281"/>
      <c r="F377" s="281"/>
      <c r="G377" s="281"/>
      <c r="H377" s="281"/>
      <c r="I377" s="281"/>
      <c r="J377" s="281"/>
      <c r="K377" s="281"/>
      <c r="L377" s="281"/>
      <c r="M377" s="281"/>
      <c r="N377" s="238"/>
    </row>
    <row r="378" spans="1:14" ht="13.5" customHeight="1">
      <c r="A378" s="308"/>
      <c r="B378" s="279"/>
      <c r="C378" s="281"/>
      <c r="D378" s="281"/>
      <c r="E378" s="281"/>
      <c r="F378" s="281"/>
      <c r="G378" s="281"/>
      <c r="H378" s="281"/>
      <c r="I378" s="281"/>
      <c r="J378" s="281"/>
      <c r="K378" s="281"/>
      <c r="L378" s="281"/>
      <c r="M378" s="281"/>
      <c r="N378" s="238"/>
    </row>
    <row r="379" spans="1:14" ht="13.5" customHeight="1">
      <c r="A379" s="308"/>
      <c r="B379" s="279"/>
      <c r="C379" s="281"/>
      <c r="D379" s="281"/>
      <c r="E379" s="281"/>
      <c r="F379" s="281"/>
      <c r="G379" s="281"/>
      <c r="H379" s="281"/>
      <c r="I379" s="281"/>
      <c r="J379" s="281"/>
      <c r="K379" s="281"/>
      <c r="L379" s="281"/>
      <c r="M379" s="281"/>
      <c r="N379" s="238"/>
    </row>
    <row r="380" spans="1:14" ht="13.5" customHeight="1">
      <c r="A380" s="308"/>
      <c r="B380" s="279"/>
      <c r="C380" s="281"/>
      <c r="D380" s="281"/>
      <c r="E380" s="281"/>
      <c r="F380" s="281"/>
      <c r="G380" s="281"/>
      <c r="H380" s="281"/>
      <c r="I380" s="281"/>
      <c r="J380" s="281"/>
      <c r="K380" s="281"/>
      <c r="L380" s="281"/>
      <c r="M380" s="281"/>
      <c r="N380" s="238"/>
    </row>
    <row r="381" spans="1:14" ht="13.5" customHeight="1">
      <c r="A381" s="308"/>
      <c r="B381" s="279"/>
      <c r="C381" s="281"/>
      <c r="D381" s="281"/>
      <c r="E381" s="281"/>
      <c r="F381" s="281"/>
      <c r="G381" s="281"/>
      <c r="H381" s="281"/>
      <c r="I381" s="281"/>
      <c r="J381" s="281"/>
      <c r="K381" s="281"/>
      <c r="L381" s="281"/>
      <c r="M381" s="281"/>
      <c r="N381" s="238"/>
    </row>
    <row r="382" spans="1:14" ht="13.5" customHeight="1">
      <c r="A382" s="308"/>
      <c r="B382" s="279"/>
      <c r="C382" s="281"/>
      <c r="D382" s="281"/>
      <c r="E382" s="281"/>
      <c r="F382" s="281"/>
      <c r="G382" s="281"/>
      <c r="H382" s="281"/>
      <c r="I382" s="281"/>
      <c r="J382" s="281"/>
      <c r="K382" s="281"/>
      <c r="L382" s="281"/>
      <c r="M382" s="281"/>
      <c r="N382" s="238"/>
    </row>
    <row r="383" spans="1:14" ht="13.5" customHeight="1">
      <c r="C383" s="195"/>
      <c r="D383" s="195"/>
      <c r="E383" s="195"/>
      <c r="F383" s="195"/>
      <c r="G383" s="195"/>
      <c r="H383" s="195"/>
      <c r="I383" s="195"/>
      <c r="J383" s="195"/>
      <c r="K383" s="195"/>
      <c r="L383" s="195"/>
      <c r="M383" s="195"/>
      <c r="N383" s="238"/>
    </row>
    <row r="384" spans="1:14" ht="13.5" customHeight="1">
      <c r="C384" s="195"/>
      <c r="D384" s="195"/>
      <c r="E384" s="195"/>
      <c r="F384" s="195"/>
      <c r="G384" s="195"/>
      <c r="H384" s="195"/>
      <c r="I384" s="195"/>
      <c r="J384" s="195"/>
      <c r="K384" s="195"/>
      <c r="L384" s="195"/>
      <c r="M384" s="195"/>
      <c r="N384" s="238"/>
    </row>
    <row r="385" spans="3:14" ht="13.5" customHeight="1">
      <c r="C385" s="195"/>
      <c r="D385" s="195"/>
      <c r="E385" s="195"/>
      <c r="F385" s="195"/>
      <c r="G385" s="195"/>
      <c r="H385" s="195"/>
      <c r="I385" s="195"/>
      <c r="J385" s="195"/>
      <c r="K385" s="195"/>
      <c r="L385" s="195"/>
      <c r="M385" s="195"/>
      <c r="N385" s="238"/>
    </row>
    <row r="386" spans="3:14" ht="13.5" customHeight="1">
      <c r="C386" s="195"/>
      <c r="D386" s="195"/>
      <c r="E386" s="195"/>
      <c r="F386" s="195"/>
      <c r="G386" s="195"/>
      <c r="H386" s="195"/>
      <c r="I386" s="195"/>
      <c r="J386" s="195"/>
      <c r="K386" s="195"/>
      <c r="L386" s="195"/>
      <c r="M386" s="195"/>
      <c r="N386" s="238"/>
    </row>
    <row r="387" spans="3:14" ht="13.5" customHeight="1">
      <c r="C387" s="195"/>
      <c r="D387" s="195"/>
      <c r="E387" s="195"/>
      <c r="F387" s="195"/>
      <c r="G387" s="195"/>
      <c r="H387" s="195"/>
      <c r="I387" s="195"/>
      <c r="J387" s="195"/>
      <c r="K387" s="195"/>
      <c r="L387" s="195"/>
      <c r="M387" s="195"/>
      <c r="N387" s="238"/>
    </row>
    <row r="388" spans="3:14" ht="13.5" customHeight="1">
      <c r="C388" s="195"/>
      <c r="D388" s="195"/>
      <c r="E388" s="195"/>
      <c r="F388" s="195"/>
      <c r="G388" s="195"/>
      <c r="H388" s="195"/>
      <c r="I388" s="195"/>
      <c r="J388" s="195"/>
      <c r="K388" s="195"/>
      <c r="L388" s="195"/>
      <c r="M388" s="195"/>
      <c r="N388" s="238"/>
    </row>
    <row r="389" spans="3:14" ht="13.5" customHeight="1">
      <c r="C389" s="195"/>
      <c r="D389" s="195"/>
      <c r="E389" s="195"/>
      <c r="F389" s="195"/>
      <c r="G389" s="195"/>
      <c r="H389" s="195"/>
      <c r="I389" s="195"/>
      <c r="J389" s="195"/>
      <c r="K389" s="195"/>
      <c r="L389" s="195"/>
      <c r="M389" s="195"/>
      <c r="N389" s="238"/>
    </row>
    <row r="390" spans="3:14" ht="13.5" customHeight="1">
      <c r="C390" s="195"/>
      <c r="D390" s="195"/>
      <c r="E390" s="195"/>
      <c r="F390" s="195"/>
      <c r="G390" s="195"/>
      <c r="H390" s="195"/>
      <c r="I390" s="195"/>
      <c r="J390" s="195"/>
      <c r="K390" s="195"/>
      <c r="L390" s="195"/>
      <c r="M390" s="195"/>
      <c r="N390" s="238"/>
    </row>
    <row r="391" spans="3:14" ht="13.5" customHeight="1">
      <c r="C391" s="195"/>
      <c r="D391" s="195"/>
      <c r="E391" s="195"/>
      <c r="F391" s="195"/>
      <c r="G391" s="195"/>
      <c r="H391" s="195"/>
      <c r="I391" s="195"/>
      <c r="J391" s="195"/>
      <c r="K391" s="195"/>
      <c r="L391" s="195"/>
      <c r="M391" s="195"/>
      <c r="N391" s="238"/>
    </row>
    <row r="392" spans="3:14" ht="13.5" customHeight="1">
      <c r="C392" s="195"/>
      <c r="D392" s="195"/>
      <c r="E392" s="195"/>
      <c r="F392" s="195"/>
      <c r="G392" s="195"/>
      <c r="H392" s="195"/>
      <c r="I392" s="195"/>
      <c r="J392" s="195"/>
      <c r="K392" s="195"/>
      <c r="L392" s="195"/>
      <c r="M392" s="195"/>
      <c r="N392" s="238"/>
    </row>
    <row r="393" spans="3:14" ht="13.5" customHeight="1">
      <c r="C393" s="195"/>
      <c r="D393" s="195"/>
      <c r="E393" s="195"/>
      <c r="F393" s="195"/>
      <c r="G393" s="195"/>
      <c r="H393" s="195"/>
      <c r="I393" s="195"/>
      <c r="J393" s="195"/>
      <c r="K393" s="195"/>
      <c r="L393" s="195"/>
      <c r="M393" s="195"/>
      <c r="N393" s="238"/>
    </row>
    <row r="394" spans="3:14" ht="13.5" customHeight="1">
      <c r="C394" s="195"/>
      <c r="D394" s="195"/>
      <c r="E394" s="195"/>
      <c r="F394" s="195"/>
      <c r="G394" s="195"/>
      <c r="H394" s="195"/>
      <c r="I394" s="195"/>
      <c r="J394" s="195"/>
      <c r="K394" s="195"/>
      <c r="L394" s="195"/>
      <c r="M394" s="195"/>
      <c r="N394" s="238"/>
    </row>
    <row r="395" spans="3:14" ht="13.5" customHeight="1">
      <c r="C395" s="195"/>
      <c r="D395" s="195"/>
      <c r="E395" s="195"/>
      <c r="F395" s="195"/>
      <c r="G395" s="195"/>
      <c r="H395" s="195"/>
      <c r="I395" s="195"/>
      <c r="J395" s="195"/>
      <c r="K395" s="195"/>
      <c r="L395" s="195"/>
      <c r="M395" s="195"/>
      <c r="N395" s="238"/>
    </row>
    <row r="396" spans="3:14" ht="13.5" customHeight="1">
      <c r="C396" s="195"/>
      <c r="D396" s="195"/>
      <c r="E396" s="195"/>
      <c r="F396" s="195"/>
      <c r="G396" s="195"/>
      <c r="H396" s="195"/>
      <c r="I396" s="195"/>
      <c r="J396" s="195"/>
      <c r="K396" s="195"/>
      <c r="L396" s="195"/>
      <c r="M396" s="195"/>
      <c r="N396" s="238"/>
    </row>
    <row r="397" spans="3:14" ht="13.5" customHeight="1">
      <c r="C397" s="195"/>
      <c r="D397" s="195"/>
      <c r="E397" s="195"/>
      <c r="F397" s="195"/>
      <c r="G397" s="195"/>
      <c r="H397" s="195"/>
      <c r="I397" s="195"/>
      <c r="J397" s="195"/>
      <c r="K397" s="195"/>
      <c r="L397" s="195"/>
      <c r="M397" s="195"/>
      <c r="N397" s="238"/>
    </row>
    <row r="398" spans="3:14" ht="13.5" customHeight="1">
      <c r="C398" s="195"/>
      <c r="D398" s="195"/>
      <c r="E398" s="195"/>
      <c r="F398" s="195"/>
      <c r="G398" s="195"/>
      <c r="H398" s="195"/>
      <c r="I398" s="195"/>
      <c r="J398" s="195"/>
      <c r="K398" s="195"/>
      <c r="L398" s="195"/>
      <c r="M398" s="195"/>
      <c r="N398" s="238"/>
    </row>
    <row r="399" spans="3:14" ht="13.5" customHeight="1">
      <c r="C399" s="195"/>
      <c r="D399" s="195"/>
      <c r="E399" s="195"/>
      <c r="F399" s="195"/>
      <c r="G399" s="195"/>
      <c r="H399" s="195"/>
      <c r="I399" s="195"/>
      <c r="J399" s="195"/>
      <c r="K399" s="195"/>
      <c r="L399" s="195"/>
      <c r="M399" s="195"/>
      <c r="N399" s="238"/>
    </row>
    <row r="400" spans="3:14" ht="13.5" customHeight="1">
      <c r="C400" s="195"/>
      <c r="D400" s="195"/>
      <c r="E400" s="195"/>
      <c r="F400" s="195"/>
      <c r="G400" s="195"/>
      <c r="H400" s="195"/>
      <c r="I400" s="195"/>
      <c r="J400" s="195"/>
      <c r="K400" s="195"/>
      <c r="L400" s="195"/>
      <c r="M400" s="195"/>
      <c r="N400" s="238"/>
    </row>
    <row r="401" spans="3:14" ht="13.5" customHeight="1">
      <c r="C401" s="195"/>
      <c r="D401" s="195"/>
      <c r="E401" s="195"/>
      <c r="F401" s="195"/>
      <c r="G401" s="195"/>
      <c r="H401" s="195"/>
      <c r="I401" s="195"/>
      <c r="J401" s="195"/>
      <c r="K401" s="195"/>
      <c r="L401" s="195"/>
      <c r="M401" s="195"/>
      <c r="N401" s="238"/>
    </row>
    <row r="402" spans="3:14" ht="13.5" customHeight="1">
      <c r="C402" s="195"/>
      <c r="D402" s="195"/>
      <c r="E402" s="195"/>
      <c r="F402" s="195"/>
      <c r="G402" s="195"/>
      <c r="H402" s="195"/>
      <c r="I402" s="195"/>
      <c r="J402" s="195"/>
      <c r="K402" s="195"/>
      <c r="L402" s="195"/>
      <c r="M402" s="195"/>
      <c r="N402" s="238"/>
    </row>
    <row r="403" spans="3:14" ht="13.5" customHeight="1">
      <c r="C403" s="195"/>
      <c r="D403" s="195"/>
      <c r="E403" s="195"/>
      <c r="F403" s="195"/>
      <c r="G403" s="195"/>
      <c r="H403" s="195"/>
      <c r="I403" s="195"/>
      <c r="J403" s="195"/>
      <c r="K403" s="195"/>
      <c r="L403" s="195"/>
      <c r="M403" s="195"/>
      <c r="N403" s="238"/>
    </row>
    <row r="404" spans="3:14" ht="13.5" customHeight="1">
      <c r="C404" s="195"/>
      <c r="D404" s="195"/>
      <c r="E404" s="195"/>
      <c r="F404" s="195"/>
      <c r="G404" s="195"/>
      <c r="H404" s="195"/>
      <c r="I404" s="195"/>
      <c r="J404" s="195"/>
      <c r="K404" s="195"/>
      <c r="L404" s="195"/>
      <c r="M404" s="195"/>
      <c r="N404" s="238"/>
    </row>
    <row r="405" spans="3:14" ht="13.5" customHeight="1">
      <c r="C405" s="195"/>
      <c r="D405" s="195"/>
      <c r="E405" s="195"/>
      <c r="F405" s="195"/>
      <c r="G405" s="195"/>
      <c r="H405" s="195"/>
      <c r="I405" s="195"/>
      <c r="J405" s="195"/>
      <c r="K405" s="195"/>
      <c r="L405" s="195"/>
      <c r="M405" s="195"/>
      <c r="N405" s="238"/>
    </row>
    <row r="406" spans="3:14" ht="13.5" customHeight="1">
      <c r="C406" s="195"/>
      <c r="D406" s="195"/>
      <c r="E406" s="195"/>
      <c r="F406" s="195"/>
      <c r="G406" s="195"/>
      <c r="H406" s="195"/>
      <c r="I406" s="195"/>
      <c r="J406" s="195"/>
      <c r="K406" s="195"/>
      <c r="L406" s="195"/>
      <c r="M406" s="195"/>
      <c r="N406" s="238"/>
    </row>
    <row r="407" spans="3:14" ht="13.5" customHeight="1">
      <c r="C407" s="195"/>
      <c r="D407" s="195"/>
      <c r="E407" s="195"/>
      <c r="F407" s="195"/>
      <c r="G407" s="195"/>
      <c r="H407" s="195"/>
      <c r="I407" s="195"/>
      <c r="J407" s="195"/>
      <c r="K407" s="195"/>
      <c r="L407" s="195"/>
      <c r="M407" s="195"/>
      <c r="N407" s="238"/>
    </row>
    <row r="408" spans="3:14" ht="13.5" customHeight="1">
      <c r="C408" s="195"/>
      <c r="D408" s="195"/>
      <c r="E408" s="195"/>
      <c r="F408" s="195"/>
      <c r="G408" s="195"/>
      <c r="H408" s="195"/>
      <c r="I408" s="195"/>
      <c r="J408" s="195"/>
      <c r="K408" s="195"/>
      <c r="L408" s="195"/>
      <c r="M408" s="195"/>
      <c r="N408" s="238"/>
    </row>
    <row r="409" spans="3:14" ht="13.5" customHeight="1">
      <c r="C409" s="195"/>
      <c r="D409" s="195"/>
      <c r="E409" s="195"/>
      <c r="F409" s="195"/>
      <c r="G409" s="195"/>
      <c r="H409" s="195"/>
      <c r="I409" s="195"/>
      <c r="J409" s="195"/>
      <c r="K409" s="195"/>
      <c r="L409" s="195"/>
      <c r="M409" s="195"/>
      <c r="N409" s="238"/>
    </row>
    <row r="410" spans="3:14" ht="13.5" customHeight="1">
      <c r="C410" s="195"/>
      <c r="D410" s="195"/>
      <c r="E410" s="195"/>
      <c r="F410" s="195"/>
      <c r="G410" s="195"/>
      <c r="H410" s="195"/>
      <c r="I410" s="195"/>
      <c r="J410" s="195"/>
      <c r="K410" s="195"/>
      <c r="L410" s="195"/>
      <c r="M410" s="195"/>
      <c r="N410" s="238"/>
    </row>
    <row r="411" spans="3:14" ht="13.5" customHeight="1">
      <c r="C411" s="195"/>
      <c r="D411" s="195"/>
      <c r="E411" s="195"/>
      <c r="F411" s="195"/>
      <c r="G411" s="195"/>
      <c r="H411" s="195"/>
      <c r="I411" s="195"/>
      <c r="J411" s="195"/>
      <c r="K411" s="195"/>
      <c r="L411" s="195"/>
      <c r="M411" s="195"/>
      <c r="N411" s="238"/>
    </row>
    <row r="412" spans="3:14" ht="13.5" customHeight="1">
      <c r="C412" s="195"/>
      <c r="D412" s="195"/>
      <c r="E412" s="195"/>
      <c r="F412" s="195"/>
      <c r="G412" s="195"/>
      <c r="H412" s="195"/>
      <c r="I412" s="195"/>
      <c r="J412" s="195"/>
      <c r="K412" s="195"/>
      <c r="L412" s="195"/>
      <c r="M412" s="195"/>
      <c r="N412" s="238"/>
    </row>
    <row r="413" spans="3:14" ht="13.5" customHeight="1">
      <c r="C413" s="195"/>
      <c r="D413" s="195"/>
      <c r="E413" s="195"/>
      <c r="F413" s="195"/>
      <c r="G413" s="195"/>
      <c r="H413" s="195"/>
      <c r="I413" s="195"/>
      <c r="J413" s="195"/>
      <c r="K413" s="195"/>
      <c r="L413" s="195"/>
      <c r="M413" s="195"/>
      <c r="N413" s="238"/>
    </row>
    <row r="414" spans="3:14" ht="13.5" customHeight="1">
      <c r="C414" s="195"/>
      <c r="D414" s="195"/>
      <c r="E414" s="195"/>
      <c r="F414" s="195"/>
      <c r="G414" s="195"/>
      <c r="H414" s="195"/>
      <c r="I414" s="195"/>
      <c r="J414" s="195"/>
      <c r="K414" s="195"/>
      <c r="L414" s="195"/>
      <c r="M414" s="195"/>
      <c r="N414" s="238"/>
    </row>
    <row r="415" spans="3:14" ht="13.5" customHeight="1">
      <c r="C415" s="195"/>
      <c r="D415" s="195"/>
      <c r="E415" s="195"/>
      <c r="F415" s="195"/>
      <c r="G415" s="195"/>
      <c r="H415" s="195"/>
      <c r="I415" s="195"/>
      <c r="J415" s="195"/>
      <c r="K415" s="195"/>
      <c r="L415" s="195"/>
      <c r="M415" s="195"/>
      <c r="N415" s="238"/>
    </row>
    <row r="416" spans="3:14" ht="13.5" customHeight="1">
      <c r="C416" s="195"/>
      <c r="D416" s="195"/>
      <c r="E416" s="195"/>
      <c r="F416" s="195"/>
      <c r="G416" s="195"/>
      <c r="H416" s="195"/>
      <c r="I416" s="195"/>
      <c r="J416" s="195"/>
      <c r="K416" s="195"/>
      <c r="L416" s="195"/>
      <c r="M416" s="195"/>
      <c r="N416" s="238"/>
    </row>
    <row r="417" spans="3:14" ht="13.5" customHeight="1">
      <c r="C417" s="195"/>
      <c r="D417" s="195"/>
      <c r="E417" s="195"/>
      <c r="F417" s="195"/>
      <c r="G417" s="195"/>
      <c r="H417" s="195"/>
      <c r="I417" s="195"/>
      <c r="J417" s="195"/>
      <c r="K417" s="195"/>
      <c r="L417" s="195"/>
      <c r="M417" s="195"/>
      <c r="N417" s="238"/>
    </row>
    <row r="418" spans="3:14" ht="13.5" customHeight="1">
      <c r="C418" s="195"/>
      <c r="D418" s="195"/>
      <c r="E418" s="195"/>
      <c r="F418" s="195"/>
      <c r="G418" s="195"/>
      <c r="H418" s="195"/>
      <c r="I418" s="195"/>
      <c r="J418" s="195"/>
      <c r="K418" s="195"/>
      <c r="L418" s="195"/>
      <c r="M418" s="195"/>
      <c r="N418" s="238"/>
    </row>
    <row r="419" spans="3:14" ht="13.5" customHeight="1">
      <c r="C419" s="195"/>
      <c r="D419" s="195"/>
      <c r="E419" s="195"/>
      <c r="F419" s="195"/>
      <c r="G419" s="195"/>
      <c r="H419" s="195"/>
      <c r="I419" s="195"/>
      <c r="J419" s="195"/>
      <c r="K419" s="195"/>
      <c r="L419" s="195"/>
      <c r="M419" s="195"/>
      <c r="N419" s="238"/>
    </row>
    <row r="420" spans="3:14" ht="13.5" customHeight="1">
      <c r="C420" s="195"/>
      <c r="D420" s="195"/>
      <c r="E420" s="195"/>
      <c r="F420" s="195"/>
      <c r="G420" s="195"/>
      <c r="H420" s="195"/>
      <c r="I420" s="195"/>
      <c r="J420" s="195"/>
      <c r="K420" s="195"/>
      <c r="L420" s="195"/>
      <c r="M420" s="195"/>
      <c r="N420" s="238"/>
    </row>
    <row r="421" spans="3:14" ht="13.5" customHeight="1">
      <c r="C421" s="195"/>
      <c r="D421" s="195"/>
      <c r="E421" s="195"/>
      <c r="F421" s="195"/>
      <c r="G421" s="195"/>
      <c r="H421" s="195"/>
      <c r="I421" s="195"/>
      <c r="J421" s="195"/>
      <c r="K421" s="195"/>
      <c r="L421" s="195"/>
      <c r="M421" s="195"/>
      <c r="N421" s="238"/>
    </row>
    <row r="422" spans="3:14" ht="13.5" customHeight="1">
      <c r="C422" s="195"/>
      <c r="D422" s="195"/>
      <c r="E422" s="195"/>
      <c r="F422" s="195"/>
      <c r="G422" s="195"/>
      <c r="H422" s="195"/>
      <c r="I422" s="195"/>
      <c r="J422" s="195"/>
      <c r="K422" s="195"/>
      <c r="L422" s="195"/>
      <c r="M422" s="195"/>
      <c r="N422" s="238"/>
    </row>
    <row r="423" spans="3:14" ht="13.5" customHeight="1">
      <c r="C423" s="195"/>
      <c r="D423" s="195"/>
      <c r="E423" s="195"/>
      <c r="F423" s="195"/>
      <c r="G423" s="195"/>
      <c r="H423" s="195"/>
      <c r="I423" s="195"/>
      <c r="J423" s="195"/>
      <c r="K423" s="195"/>
      <c r="L423" s="195"/>
      <c r="M423" s="195"/>
      <c r="N423" s="238"/>
    </row>
    <row r="424" spans="3:14" ht="13.5" customHeight="1">
      <c r="C424" s="195"/>
      <c r="D424" s="195"/>
      <c r="E424" s="195"/>
      <c r="F424" s="195"/>
      <c r="G424" s="195"/>
      <c r="H424" s="195"/>
      <c r="I424" s="195"/>
      <c r="J424" s="195"/>
      <c r="K424" s="195"/>
      <c r="L424" s="195"/>
      <c r="M424" s="195"/>
      <c r="N424" s="238"/>
    </row>
    <row r="425" spans="3:14" ht="13.5" customHeight="1">
      <c r="C425" s="195"/>
      <c r="D425" s="195"/>
      <c r="E425" s="195"/>
      <c r="F425" s="195"/>
      <c r="G425" s="195"/>
      <c r="H425" s="195"/>
      <c r="I425" s="195"/>
      <c r="J425" s="195"/>
      <c r="K425" s="195"/>
      <c r="L425" s="195"/>
      <c r="M425" s="195"/>
      <c r="N425" s="238"/>
    </row>
    <row r="426" spans="3:14" ht="13.5" customHeight="1">
      <c r="C426" s="195"/>
      <c r="D426" s="195"/>
      <c r="E426" s="195"/>
      <c r="F426" s="195"/>
      <c r="G426" s="195"/>
      <c r="H426" s="195"/>
      <c r="I426" s="195"/>
      <c r="J426" s="195"/>
      <c r="K426" s="195"/>
      <c r="L426" s="195"/>
      <c r="M426" s="195"/>
      <c r="N426" s="238"/>
    </row>
    <row r="427" spans="3:14" ht="13.5" customHeight="1">
      <c r="C427" s="195"/>
      <c r="D427" s="195"/>
      <c r="E427" s="195"/>
      <c r="F427" s="195"/>
      <c r="G427" s="195"/>
      <c r="H427" s="195"/>
      <c r="I427" s="195"/>
      <c r="J427" s="195"/>
      <c r="K427" s="195"/>
      <c r="L427" s="195"/>
      <c r="M427" s="195"/>
      <c r="N427" s="238"/>
    </row>
    <row r="428" spans="3:14" ht="13.5" customHeight="1">
      <c r="C428" s="195"/>
      <c r="D428" s="195"/>
      <c r="E428" s="195"/>
      <c r="F428" s="195"/>
      <c r="G428" s="195"/>
      <c r="H428" s="195"/>
      <c r="I428" s="195"/>
      <c r="J428" s="195"/>
      <c r="K428" s="195"/>
      <c r="L428" s="195"/>
      <c r="M428" s="195"/>
      <c r="N428" s="238"/>
    </row>
    <row r="429" spans="3:14" ht="13.5" customHeight="1">
      <c r="C429" s="195"/>
      <c r="D429" s="195"/>
      <c r="E429" s="195"/>
      <c r="F429" s="195"/>
      <c r="G429" s="195"/>
      <c r="H429" s="195"/>
      <c r="I429" s="195"/>
      <c r="J429" s="195"/>
      <c r="K429" s="195"/>
      <c r="L429" s="195"/>
      <c r="M429" s="195"/>
      <c r="N429" s="238"/>
    </row>
    <row r="430" spans="3:14" ht="13.5" customHeight="1">
      <c r="C430" s="195"/>
      <c r="D430" s="195"/>
      <c r="E430" s="195"/>
      <c r="F430" s="195"/>
      <c r="G430" s="195"/>
      <c r="H430" s="195"/>
      <c r="I430" s="195"/>
      <c r="J430" s="195"/>
      <c r="K430" s="195"/>
      <c r="L430" s="195"/>
      <c r="M430" s="195"/>
      <c r="N430" s="238"/>
    </row>
    <row r="431" spans="3:14" ht="13.5" customHeight="1">
      <c r="C431" s="195"/>
      <c r="D431" s="195"/>
      <c r="E431" s="195"/>
      <c r="F431" s="195"/>
      <c r="G431" s="195"/>
      <c r="H431" s="195"/>
      <c r="I431" s="195"/>
      <c r="J431" s="195"/>
      <c r="K431" s="195"/>
      <c r="L431" s="195"/>
      <c r="M431" s="195"/>
      <c r="N431" s="238"/>
    </row>
    <row r="432" spans="3:14" ht="13.5" customHeight="1">
      <c r="C432" s="195"/>
      <c r="D432" s="195"/>
      <c r="E432" s="195"/>
      <c r="F432" s="195"/>
      <c r="G432" s="195"/>
      <c r="H432" s="195"/>
      <c r="I432" s="195"/>
      <c r="J432" s="195"/>
      <c r="K432" s="195"/>
      <c r="L432" s="195"/>
      <c r="M432" s="195"/>
      <c r="N432" s="238"/>
    </row>
    <row r="433" spans="3:14" ht="13.5" customHeight="1">
      <c r="C433" s="195"/>
      <c r="D433" s="195"/>
      <c r="E433" s="195"/>
      <c r="F433" s="195"/>
      <c r="G433" s="195"/>
      <c r="H433" s="195"/>
      <c r="I433" s="195"/>
      <c r="J433" s="195"/>
      <c r="K433" s="195"/>
      <c r="L433" s="195"/>
      <c r="M433" s="195"/>
      <c r="N433" s="238"/>
    </row>
    <row r="434" spans="3:14" ht="13.5" customHeight="1">
      <c r="C434" s="195"/>
      <c r="D434" s="195"/>
      <c r="E434" s="195"/>
      <c r="F434" s="195"/>
      <c r="G434" s="195"/>
      <c r="H434" s="195"/>
      <c r="I434" s="195"/>
      <c r="J434" s="195"/>
      <c r="K434" s="195"/>
      <c r="L434" s="195"/>
      <c r="M434" s="195"/>
      <c r="N434" s="238"/>
    </row>
    <row r="435" spans="3:14" ht="13.5" customHeight="1">
      <c r="C435" s="195"/>
      <c r="D435" s="195"/>
      <c r="E435" s="195"/>
      <c r="F435" s="195"/>
      <c r="G435" s="195"/>
      <c r="H435" s="195"/>
      <c r="I435" s="195"/>
      <c r="J435" s="195"/>
      <c r="K435" s="195"/>
      <c r="L435" s="195"/>
      <c r="M435" s="195"/>
      <c r="N435" s="238"/>
    </row>
    <row r="436" spans="3:14" ht="13.5" customHeight="1">
      <c r="C436" s="195"/>
      <c r="D436" s="195"/>
      <c r="E436" s="195"/>
      <c r="F436" s="195"/>
      <c r="G436" s="195"/>
      <c r="H436" s="195"/>
      <c r="I436" s="195"/>
      <c r="J436" s="195"/>
      <c r="K436" s="195"/>
      <c r="L436" s="195"/>
      <c r="M436" s="195"/>
      <c r="N436" s="238"/>
    </row>
    <row r="437" spans="3:14" ht="13.5" customHeight="1">
      <c r="C437" s="195"/>
      <c r="D437" s="195"/>
      <c r="E437" s="195"/>
      <c r="F437" s="195"/>
      <c r="G437" s="195"/>
      <c r="H437" s="195"/>
      <c r="I437" s="195"/>
      <c r="J437" s="195"/>
      <c r="K437" s="195"/>
      <c r="L437" s="195"/>
      <c r="M437" s="195"/>
      <c r="N437" s="238"/>
    </row>
    <row r="438" spans="3:14" ht="13.5" customHeight="1">
      <c r="C438" s="195"/>
      <c r="D438" s="195"/>
      <c r="E438" s="195"/>
      <c r="F438" s="195"/>
      <c r="G438" s="195"/>
      <c r="H438" s="195"/>
      <c r="I438" s="195"/>
      <c r="J438" s="195"/>
      <c r="K438" s="195"/>
      <c r="L438" s="195"/>
      <c r="M438" s="195"/>
      <c r="N438" s="238"/>
    </row>
    <row r="439" spans="3:14" ht="13.5" customHeight="1">
      <c r="C439" s="195"/>
      <c r="D439" s="195"/>
      <c r="E439" s="195"/>
      <c r="F439" s="195"/>
      <c r="G439" s="195"/>
      <c r="H439" s="195"/>
      <c r="I439" s="195"/>
      <c r="J439" s="195"/>
      <c r="K439" s="195"/>
      <c r="L439" s="195"/>
      <c r="M439" s="195"/>
      <c r="N439" s="238"/>
    </row>
    <row r="440" spans="3:14" ht="13.5" customHeight="1">
      <c r="C440" s="195"/>
      <c r="D440" s="195"/>
      <c r="E440" s="195"/>
      <c r="F440" s="195"/>
      <c r="G440" s="195"/>
      <c r="H440" s="195"/>
      <c r="I440" s="195"/>
      <c r="J440" s="195"/>
      <c r="K440" s="195"/>
      <c r="L440" s="195"/>
      <c r="M440" s="195"/>
      <c r="N440" s="238"/>
    </row>
    <row r="441" spans="3:14" ht="13.5" customHeight="1">
      <c r="C441" s="195"/>
      <c r="D441" s="195"/>
      <c r="E441" s="195"/>
      <c r="F441" s="195"/>
      <c r="G441" s="195"/>
      <c r="H441" s="195"/>
      <c r="I441" s="195"/>
      <c r="J441" s="195"/>
      <c r="K441" s="195"/>
      <c r="L441" s="195"/>
      <c r="M441" s="195"/>
      <c r="N441" s="238"/>
    </row>
    <row r="442" spans="3:14" ht="13.5" customHeight="1">
      <c r="C442" s="195"/>
      <c r="D442" s="195"/>
      <c r="E442" s="195"/>
      <c r="F442" s="195"/>
      <c r="G442" s="195"/>
      <c r="H442" s="195"/>
      <c r="I442" s="195"/>
      <c r="J442" s="195"/>
      <c r="K442" s="195"/>
      <c r="L442" s="195"/>
      <c r="M442" s="195"/>
      <c r="N442" s="238"/>
    </row>
    <row r="443" spans="3:14" ht="13.5" customHeight="1">
      <c r="C443" s="195"/>
      <c r="D443" s="195"/>
      <c r="E443" s="195"/>
      <c r="F443" s="195"/>
      <c r="G443" s="195"/>
      <c r="H443" s="195"/>
      <c r="I443" s="195"/>
      <c r="J443" s="195"/>
      <c r="K443" s="195"/>
      <c r="L443" s="195"/>
      <c r="M443" s="195"/>
      <c r="N443" s="238"/>
    </row>
    <row r="444" spans="3:14" ht="13.5" customHeight="1">
      <c r="C444" s="195"/>
      <c r="D444" s="195"/>
      <c r="E444" s="195"/>
      <c r="F444" s="195"/>
      <c r="G444" s="195"/>
      <c r="H444" s="195"/>
      <c r="I444" s="195"/>
      <c r="J444" s="195"/>
      <c r="K444" s="195"/>
      <c r="L444" s="195"/>
      <c r="M444" s="195"/>
      <c r="N444" s="238"/>
    </row>
    <row r="445" spans="3:14" ht="13.5" customHeight="1">
      <c r="C445" s="195"/>
      <c r="D445" s="195"/>
      <c r="E445" s="195"/>
      <c r="F445" s="195"/>
      <c r="G445" s="195"/>
      <c r="H445" s="195"/>
      <c r="I445" s="195"/>
      <c r="J445" s="195"/>
      <c r="K445" s="195"/>
      <c r="L445" s="195"/>
      <c r="M445" s="195"/>
      <c r="N445" s="238"/>
    </row>
    <row r="446" spans="3:14" ht="13.5" customHeight="1">
      <c r="C446" s="195"/>
      <c r="D446" s="195"/>
      <c r="E446" s="195"/>
      <c r="F446" s="195"/>
      <c r="G446" s="195"/>
      <c r="H446" s="195"/>
      <c r="I446" s="195"/>
      <c r="J446" s="195"/>
      <c r="K446" s="195"/>
      <c r="L446" s="195"/>
      <c r="M446" s="195"/>
      <c r="N446" s="238"/>
    </row>
    <row r="447" spans="3:14" ht="13.5" customHeight="1">
      <c r="C447" s="195"/>
      <c r="D447" s="195"/>
      <c r="E447" s="195"/>
      <c r="F447" s="195"/>
      <c r="G447" s="195"/>
      <c r="H447" s="195"/>
      <c r="I447" s="195"/>
      <c r="J447" s="195"/>
      <c r="K447" s="195"/>
      <c r="L447" s="195"/>
      <c r="M447" s="195"/>
      <c r="N447" s="238"/>
    </row>
    <row r="448" spans="3:14" ht="13.5" customHeight="1">
      <c r="C448" s="195"/>
      <c r="D448" s="195"/>
      <c r="E448" s="195"/>
      <c r="F448" s="195"/>
      <c r="G448" s="195"/>
      <c r="H448" s="195"/>
      <c r="I448" s="195"/>
      <c r="J448" s="195"/>
      <c r="K448" s="195"/>
      <c r="L448" s="195"/>
      <c r="M448" s="195"/>
      <c r="N448" s="238"/>
    </row>
    <row r="449" spans="3:14" ht="13.5" customHeight="1">
      <c r="C449" s="195"/>
      <c r="D449" s="195"/>
      <c r="E449" s="195"/>
      <c r="F449" s="195"/>
      <c r="G449" s="195"/>
      <c r="H449" s="195"/>
      <c r="I449" s="195"/>
      <c r="J449" s="195"/>
      <c r="K449" s="195"/>
      <c r="L449" s="195"/>
      <c r="M449" s="195"/>
      <c r="N449" s="238"/>
    </row>
    <row r="450" spans="3:14" ht="13.5" customHeight="1">
      <c r="C450" s="195"/>
      <c r="D450" s="195"/>
      <c r="E450" s="195"/>
      <c r="F450" s="195"/>
      <c r="G450" s="195"/>
      <c r="H450" s="195"/>
      <c r="I450" s="195"/>
      <c r="J450" s="195"/>
      <c r="K450" s="195"/>
      <c r="L450" s="195"/>
      <c r="M450" s="195"/>
      <c r="N450" s="238"/>
    </row>
    <row r="451" spans="3:14" ht="13.5" customHeight="1">
      <c r="C451" s="195"/>
      <c r="D451" s="195"/>
      <c r="E451" s="195"/>
      <c r="F451" s="195"/>
      <c r="G451" s="195"/>
      <c r="H451" s="195"/>
      <c r="I451" s="195"/>
      <c r="J451" s="195"/>
      <c r="K451" s="195"/>
      <c r="L451" s="195"/>
      <c r="M451" s="195"/>
      <c r="N451" s="238"/>
    </row>
    <row r="452" spans="3:14" ht="13.5" customHeight="1">
      <c r="C452" s="195"/>
      <c r="D452" s="195"/>
      <c r="E452" s="195"/>
      <c r="F452" s="195"/>
      <c r="G452" s="195"/>
      <c r="H452" s="195"/>
      <c r="I452" s="195"/>
      <c r="J452" s="195"/>
      <c r="K452" s="195"/>
      <c r="L452" s="195"/>
      <c r="M452" s="195"/>
      <c r="N452" s="238"/>
    </row>
    <row r="453" spans="3:14" ht="13.5" customHeight="1">
      <c r="C453" s="195"/>
      <c r="D453" s="195"/>
      <c r="E453" s="195"/>
      <c r="F453" s="195"/>
      <c r="G453" s="195"/>
      <c r="H453" s="195"/>
      <c r="I453" s="195"/>
      <c r="J453" s="195"/>
      <c r="K453" s="195"/>
      <c r="L453" s="195"/>
      <c r="M453" s="195"/>
      <c r="N453" s="238"/>
    </row>
    <row r="454" spans="3:14" ht="13.5" customHeight="1">
      <c r="C454" s="195"/>
      <c r="D454" s="195"/>
      <c r="E454" s="195"/>
      <c r="F454" s="195"/>
      <c r="G454" s="195"/>
      <c r="H454" s="195"/>
      <c r="I454" s="195"/>
      <c r="J454" s="195"/>
      <c r="K454" s="195"/>
      <c r="L454" s="195"/>
      <c r="M454" s="195"/>
      <c r="N454" s="238"/>
    </row>
    <row r="455" spans="3:14" ht="13.5" customHeight="1">
      <c r="C455" s="195"/>
      <c r="D455" s="195"/>
      <c r="E455" s="195"/>
      <c r="F455" s="195"/>
      <c r="G455" s="195"/>
      <c r="H455" s="195"/>
      <c r="I455" s="195"/>
      <c r="J455" s="195"/>
      <c r="K455" s="195"/>
      <c r="L455" s="195"/>
      <c r="M455" s="195"/>
      <c r="N455" s="238"/>
    </row>
    <row r="456" spans="3:14" ht="13.5" customHeight="1">
      <c r="C456" s="195"/>
      <c r="D456" s="195"/>
      <c r="E456" s="195"/>
      <c r="F456" s="195"/>
      <c r="G456" s="195"/>
      <c r="H456" s="195"/>
      <c r="I456" s="195"/>
      <c r="J456" s="195"/>
      <c r="K456" s="195"/>
      <c r="L456" s="195"/>
      <c r="M456" s="195"/>
      <c r="N456" s="238"/>
    </row>
    <row r="457" spans="3:14" ht="13.5" customHeight="1">
      <c r="C457" s="195"/>
      <c r="D457" s="195"/>
      <c r="E457" s="195"/>
      <c r="F457" s="195"/>
      <c r="G457" s="195"/>
      <c r="H457" s="195"/>
      <c r="I457" s="195"/>
      <c r="J457" s="195"/>
      <c r="K457" s="195"/>
      <c r="L457" s="195"/>
      <c r="M457" s="195"/>
      <c r="N457" s="238"/>
    </row>
    <row r="458" spans="3:14" ht="13.5" customHeight="1">
      <c r="C458" s="195"/>
      <c r="D458" s="195"/>
      <c r="E458" s="195"/>
      <c r="F458" s="195"/>
      <c r="G458" s="195"/>
      <c r="H458" s="195"/>
      <c r="I458" s="195"/>
      <c r="J458" s="195"/>
      <c r="K458" s="195"/>
      <c r="L458" s="195"/>
      <c r="M458" s="195"/>
      <c r="N458" s="238"/>
    </row>
    <row r="459" spans="3:14" ht="13.5" customHeight="1">
      <c r="C459" s="195"/>
      <c r="D459" s="195"/>
      <c r="E459" s="195"/>
      <c r="F459" s="195"/>
      <c r="G459" s="195"/>
      <c r="H459" s="195"/>
      <c r="I459" s="195"/>
      <c r="J459" s="195"/>
      <c r="K459" s="195"/>
      <c r="L459" s="195"/>
      <c r="M459" s="195"/>
      <c r="N459" s="238"/>
    </row>
    <row r="460" spans="3:14" ht="13.5" customHeight="1">
      <c r="C460" s="195"/>
      <c r="D460" s="195"/>
      <c r="E460" s="195"/>
      <c r="F460" s="195"/>
      <c r="G460" s="195"/>
      <c r="H460" s="195"/>
      <c r="I460" s="195"/>
      <c r="J460" s="195"/>
      <c r="K460" s="195"/>
      <c r="L460" s="195"/>
      <c r="M460" s="195"/>
      <c r="N460" s="238"/>
    </row>
    <row r="461" spans="3:14" ht="13.5" customHeight="1">
      <c r="C461" s="195"/>
      <c r="D461" s="195"/>
      <c r="E461" s="195"/>
      <c r="F461" s="195"/>
      <c r="G461" s="195"/>
      <c r="H461" s="195"/>
      <c r="I461" s="195"/>
      <c r="J461" s="195"/>
      <c r="K461" s="195"/>
      <c r="L461" s="195"/>
      <c r="M461" s="195"/>
      <c r="N461" s="238"/>
    </row>
    <row r="462" spans="3:14" ht="13.5" customHeight="1">
      <c r="C462" s="195"/>
      <c r="D462" s="195"/>
      <c r="E462" s="195"/>
      <c r="F462" s="195"/>
      <c r="G462" s="195"/>
      <c r="H462" s="195"/>
      <c r="I462" s="195"/>
      <c r="J462" s="195"/>
      <c r="K462" s="195"/>
      <c r="L462" s="195"/>
      <c r="M462" s="195"/>
      <c r="N462" s="238"/>
    </row>
    <row r="463" spans="3:14" ht="13.5" customHeight="1">
      <c r="C463" s="195"/>
      <c r="D463" s="195"/>
      <c r="E463" s="195"/>
      <c r="F463" s="195"/>
      <c r="G463" s="195"/>
      <c r="H463" s="195"/>
      <c r="I463" s="195"/>
      <c r="J463" s="195"/>
      <c r="K463" s="195"/>
      <c r="L463" s="195"/>
      <c r="M463" s="195"/>
      <c r="N463" s="238"/>
    </row>
    <row r="464" spans="3:14" ht="13.5" customHeight="1">
      <c r="C464" s="195"/>
      <c r="D464" s="195"/>
      <c r="E464" s="195"/>
      <c r="F464" s="195"/>
      <c r="G464" s="195"/>
      <c r="H464" s="195"/>
      <c r="I464" s="195"/>
      <c r="J464" s="195"/>
      <c r="K464" s="195"/>
      <c r="L464" s="195"/>
      <c r="M464" s="195"/>
      <c r="N464" s="238"/>
    </row>
    <row r="465" spans="3:14" ht="13.5" customHeight="1">
      <c r="C465" s="195"/>
      <c r="D465" s="195"/>
      <c r="E465" s="195"/>
      <c r="F465" s="195"/>
      <c r="G465" s="195"/>
      <c r="H465" s="195"/>
      <c r="I465" s="195"/>
      <c r="J465" s="195"/>
      <c r="K465" s="195"/>
      <c r="L465" s="195"/>
      <c r="M465" s="195"/>
      <c r="N465" s="238"/>
    </row>
    <row r="466" spans="3:14" ht="13.5" customHeight="1">
      <c r="C466" s="195"/>
      <c r="D466" s="195"/>
      <c r="E466" s="195"/>
      <c r="F466" s="195"/>
      <c r="G466" s="195"/>
      <c r="H466" s="195"/>
      <c r="I466" s="195"/>
      <c r="J466" s="195"/>
      <c r="K466" s="195"/>
      <c r="L466" s="195"/>
      <c r="M466" s="195"/>
      <c r="N466" s="238"/>
    </row>
    <row r="467" spans="3:14" ht="13.5" customHeight="1">
      <c r="C467" s="195"/>
      <c r="D467" s="195"/>
      <c r="E467" s="195"/>
      <c r="F467" s="195"/>
      <c r="G467" s="195"/>
      <c r="H467" s="195"/>
      <c r="I467" s="195"/>
      <c r="J467" s="195"/>
      <c r="K467" s="195"/>
      <c r="L467" s="195"/>
      <c r="M467" s="195"/>
      <c r="N467" s="238"/>
    </row>
    <row r="468" spans="3:14" ht="13.5" customHeight="1">
      <c r="C468" s="195"/>
      <c r="D468" s="195"/>
      <c r="E468" s="195"/>
      <c r="F468" s="195"/>
      <c r="G468" s="195"/>
      <c r="H468" s="195"/>
      <c r="I468" s="195"/>
      <c r="J468" s="195"/>
      <c r="K468" s="195"/>
      <c r="L468" s="195"/>
      <c r="M468" s="195"/>
      <c r="N468" s="238"/>
    </row>
    <row r="469" spans="3:14" ht="13.5" customHeight="1">
      <c r="C469" s="195"/>
      <c r="D469" s="195"/>
      <c r="E469" s="195"/>
      <c r="F469" s="195"/>
      <c r="G469" s="195"/>
      <c r="H469" s="195"/>
      <c r="I469" s="195"/>
      <c r="J469" s="195"/>
      <c r="K469" s="195"/>
      <c r="L469" s="195"/>
      <c r="M469" s="195"/>
      <c r="N469" s="238"/>
    </row>
    <row r="470" spans="3:14" ht="13.5" customHeight="1">
      <c r="C470" s="195"/>
      <c r="D470" s="195"/>
      <c r="E470" s="195"/>
      <c r="F470" s="195"/>
      <c r="G470" s="195"/>
      <c r="H470" s="195"/>
      <c r="I470" s="195"/>
      <c r="J470" s="195"/>
      <c r="K470" s="195"/>
      <c r="L470" s="195"/>
      <c r="M470" s="195"/>
      <c r="N470" s="238"/>
    </row>
    <row r="471" spans="3:14" ht="13.5" customHeight="1">
      <c r="C471" s="195"/>
      <c r="D471" s="195"/>
      <c r="E471" s="195"/>
      <c r="F471" s="195"/>
      <c r="G471" s="195"/>
      <c r="H471" s="195"/>
      <c r="I471" s="195"/>
      <c r="J471" s="195"/>
      <c r="K471" s="195"/>
      <c r="L471" s="195"/>
      <c r="M471" s="195"/>
      <c r="N471" s="238"/>
    </row>
    <row r="472" spans="3:14" ht="13.5" customHeight="1">
      <c r="C472" s="195"/>
      <c r="D472" s="195"/>
      <c r="E472" s="195"/>
      <c r="F472" s="195"/>
      <c r="G472" s="195"/>
      <c r="H472" s="195"/>
      <c r="I472" s="195"/>
      <c r="J472" s="195"/>
      <c r="K472" s="195"/>
      <c r="L472" s="195"/>
      <c r="M472" s="195"/>
      <c r="N472" s="238"/>
    </row>
    <row r="473" spans="3:14" ht="13.5" customHeight="1">
      <c r="C473" s="195"/>
      <c r="D473" s="195"/>
      <c r="E473" s="195"/>
      <c r="F473" s="195"/>
      <c r="G473" s="195"/>
      <c r="H473" s="195"/>
      <c r="I473" s="195"/>
      <c r="J473" s="195"/>
      <c r="K473" s="195"/>
      <c r="L473" s="195"/>
      <c r="M473" s="195"/>
      <c r="N473" s="238"/>
    </row>
    <row r="474" spans="3:14" ht="13.5" customHeight="1">
      <c r="C474" s="195"/>
      <c r="D474" s="195"/>
      <c r="E474" s="195"/>
      <c r="F474" s="195"/>
      <c r="G474" s="195"/>
      <c r="H474" s="195"/>
      <c r="I474" s="195"/>
      <c r="J474" s="195"/>
      <c r="K474" s="195"/>
      <c r="L474" s="195"/>
      <c r="M474" s="195"/>
      <c r="N474" s="238"/>
    </row>
    <row r="475" spans="3:14" ht="13.5" customHeight="1">
      <c r="C475" s="195"/>
      <c r="D475" s="195"/>
      <c r="E475" s="195"/>
      <c r="F475" s="195"/>
      <c r="G475" s="195"/>
      <c r="H475" s="195"/>
      <c r="I475" s="195"/>
      <c r="J475" s="195"/>
      <c r="K475" s="195"/>
      <c r="L475" s="195"/>
      <c r="M475" s="195"/>
      <c r="N475" s="238"/>
    </row>
    <row r="476" spans="3:14" ht="13.5" customHeight="1">
      <c r="C476" s="195"/>
      <c r="D476" s="195"/>
      <c r="E476" s="195"/>
      <c r="F476" s="195"/>
      <c r="G476" s="195"/>
      <c r="H476" s="195"/>
      <c r="I476" s="195"/>
      <c r="J476" s="195"/>
      <c r="K476" s="195"/>
      <c r="L476" s="195"/>
      <c r="M476" s="195"/>
      <c r="N476" s="238"/>
    </row>
    <row r="477" spans="3:14" ht="13.5" customHeight="1">
      <c r="C477" s="195"/>
      <c r="D477" s="195"/>
      <c r="E477" s="195"/>
      <c r="F477" s="195"/>
      <c r="G477" s="195"/>
      <c r="H477" s="195"/>
      <c r="I477" s="195"/>
      <c r="J477" s="195"/>
      <c r="K477" s="195"/>
      <c r="L477" s="195"/>
      <c r="M477" s="195"/>
      <c r="N477" s="238"/>
    </row>
    <row r="478" spans="3:14" ht="13.5" customHeight="1">
      <c r="C478" s="195"/>
      <c r="D478" s="195"/>
      <c r="E478" s="195"/>
      <c r="F478" s="195"/>
      <c r="G478" s="195"/>
      <c r="H478" s="195"/>
      <c r="I478" s="195"/>
      <c r="J478" s="195"/>
      <c r="K478" s="195"/>
      <c r="L478" s="195"/>
      <c r="M478" s="195"/>
      <c r="N478" s="238"/>
    </row>
    <row r="479" spans="3:14" ht="13.5" customHeight="1">
      <c r="C479" s="195"/>
      <c r="D479" s="195"/>
      <c r="E479" s="195"/>
      <c r="F479" s="195"/>
      <c r="G479" s="195"/>
      <c r="H479" s="195"/>
      <c r="I479" s="195"/>
      <c r="J479" s="195"/>
      <c r="K479" s="195"/>
      <c r="L479" s="195"/>
      <c r="M479" s="195"/>
      <c r="N479" s="238"/>
    </row>
    <row r="480" spans="3:14" ht="13.5" customHeight="1">
      <c r="C480" s="195"/>
      <c r="D480" s="195"/>
      <c r="E480" s="195"/>
      <c r="F480" s="195"/>
      <c r="G480" s="195"/>
      <c r="H480" s="195"/>
      <c r="I480" s="195"/>
      <c r="J480" s="195"/>
      <c r="K480" s="195"/>
      <c r="L480" s="195"/>
      <c r="M480" s="195"/>
      <c r="N480" s="238"/>
    </row>
    <row r="481" spans="3:14" ht="13.5" customHeight="1">
      <c r="C481" s="195"/>
      <c r="D481" s="195"/>
      <c r="E481" s="195"/>
      <c r="F481" s="195"/>
      <c r="G481" s="195"/>
      <c r="H481" s="195"/>
      <c r="I481" s="195"/>
      <c r="J481" s="195"/>
      <c r="K481" s="195"/>
      <c r="L481" s="195"/>
      <c r="M481" s="195"/>
      <c r="N481" s="238"/>
    </row>
    <row r="482" spans="3:14" ht="13.5" customHeight="1">
      <c r="C482" s="195"/>
      <c r="D482" s="195"/>
      <c r="E482" s="195"/>
      <c r="F482" s="195"/>
      <c r="G482" s="195"/>
      <c r="H482" s="195"/>
      <c r="I482" s="195"/>
      <c r="J482" s="195"/>
      <c r="K482" s="195"/>
      <c r="L482" s="195"/>
      <c r="M482" s="195"/>
      <c r="N482" s="238"/>
    </row>
    <row r="483" spans="3:14" ht="13.5" customHeight="1">
      <c r="C483" s="195"/>
      <c r="D483" s="195"/>
      <c r="E483" s="195"/>
      <c r="F483" s="195"/>
      <c r="G483" s="195"/>
      <c r="H483" s="195"/>
      <c r="I483" s="195"/>
      <c r="J483" s="195"/>
      <c r="K483" s="195"/>
      <c r="L483" s="195"/>
      <c r="M483" s="195"/>
      <c r="N483" s="238"/>
    </row>
    <row r="484" spans="3:14" ht="13.5" customHeight="1">
      <c r="C484" s="195"/>
      <c r="D484" s="195"/>
      <c r="E484" s="195"/>
      <c r="F484" s="195"/>
      <c r="G484" s="195"/>
      <c r="H484" s="195"/>
      <c r="I484" s="195"/>
      <c r="J484" s="195"/>
      <c r="K484" s="195"/>
      <c r="L484" s="195"/>
      <c r="M484" s="195"/>
      <c r="N484" s="238"/>
    </row>
    <row r="485" spans="3:14" ht="13.5" customHeight="1">
      <c r="C485" s="195"/>
      <c r="D485" s="195"/>
      <c r="E485" s="195"/>
      <c r="F485" s="195"/>
      <c r="G485" s="195"/>
      <c r="H485" s="195"/>
      <c r="I485" s="195"/>
      <c r="J485" s="195"/>
      <c r="K485" s="195"/>
      <c r="L485" s="195"/>
      <c r="M485" s="195"/>
      <c r="N485" s="238"/>
    </row>
    <row r="486" spans="3:14" ht="13.5" customHeight="1">
      <c r="C486" s="195"/>
      <c r="D486" s="195"/>
      <c r="E486" s="195"/>
      <c r="F486" s="195"/>
      <c r="G486" s="195"/>
      <c r="H486" s="195"/>
      <c r="I486" s="195"/>
      <c r="J486" s="195"/>
      <c r="K486" s="195"/>
      <c r="L486" s="195"/>
      <c r="M486" s="195"/>
      <c r="N486" s="238"/>
    </row>
    <row r="487" spans="3:14" ht="13.5" customHeight="1">
      <c r="C487" s="195"/>
      <c r="D487" s="195"/>
      <c r="E487" s="195"/>
      <c r="F487" s="195"/>
      <c r="G487" s="195"/>
      <c r="H487" s="195"/>
      <c r="I487" s="195"/>
      <c r="J487" s="195"/>
      <c r="K487" s="195"/>
      <c r="L487" s="195"/>
      <c r="M487" s="195"/>
      <c r="N487" s="238"/>
    </row>
    <row r="488" spans="3:14" ht="13.5" customHeight="1">
      <c r="C488" s="195"/>
      <c r="D488" s="195"/>
      <c r="E488" s="195"/>
      <c r="F488" s="195"/>
      <c r="G488" s="195"/>
      <c r="H488" s="195"/>
      <c r="I488" s="195"/>
      <c r="J488" s="195"/>
      <c r="K488" s="195"/>
      <c r="L488" s="195"/>
      <c r="M488" s="195"/>
      <c r="N488" s="238"/>
    </row>
    <row r="489" spans="3:14" ht="13.5" customHeight="1">
      <c r="C489" s="195"/>
      <c r="D489" s="195"/>
      <c r="E489" s="195"/>
      <c r="F489" s="195"/>
      <c r="G489" s="195"/>
      <c r="H489" s="195"/>
      <c r="I489" s="195"/>
      <c r="J489" s="195"/>
      <c r="K489" s="195"/>
      <c r="L489" s="195"/>
      <c r="M489" s="195"/>
      <c r="N489" s="238"/>
    </row>
    <row r="490" spans="3:14" ht="13.5" customHeight="1">
      <c r="C490" s="195"/>
      <c r="D490" s="195"/>
      <c r="E490" s="195"/>
      <c r="F490" s="195"/>
      <c r="G490" s="195"/>
      <c r="H490" s="195"/>
      <c r="I490" s="195"/>
      <c r="J490" s="195"/>
      <c r="K490" s="195"/>
      <c r="L490" s="195"/>
      <c r="M490" s="195"/>
      <c r="N490" s="238"/>
    </row>
    <row r="491" spans="3:14" ht="13.5" customHeight="1">
      <c r="C491" s="195"/>
      <c r="D491" s="195"/>
      <c r="E491" s="195"/>
      <c r="F491" s="195"/>
      <c r="G491" s="195"/>
      <c r="H491" s="195"/>
      <c r="I491" s="195"/>
      <c r="J491" s="195"/>
      <c r="K491" s="195"/>
      <c r="L491" s="195"/>
      <c r="M491" s="195"/>
      <c r="N491" s="238"/>
    </row>
    <row r="492" spans="3:14" ht="13.5" customHeight="1">
      <c r="C492" s="195"/>
      <c r="D492" s="195"/>
      <c r="E492" s="195"/>
      <c r="F492" s="195"/>
      <c r="G492" s="195"/>
      <c r="H492" s="195"/>
      <c r="I492" s="195"/>
      <c r="J492" s="195"/>
      <c r="K492" s="195"/>
      <c r="L492" s="195"/>
      <c r="M492" s="195"/>
      <c r="N492" s="238"/>
    </row>
    <row r="493" spans="3:14" ht="13.5" customHeight="1">
      <c r="C493" s="195"/>
      <c r="D493" s="195"/>
      <c r="E493" s="195"/>
      <c r="F493" s="195"/>
      <c r="G493" s="195"/>
      <c r="H493" s="195"/>
      <c r="I493" s="195"/>
      <c r="J493" s="195"/>
      <c r="K493" s="195"/>
      <c r="L493" s="195"/>
      <c r="M493" s="195"/>
      <c r="N493" s="238"/>
    </row>
    <row r="494" spans="3:14" ht="13.5" customHeight="1">
      <c r="C494" s="195"/>
      <c r="D494" s="195"/>
      <c r="E494" s="195"/>
      <c r="F494" s="195"/>
      <c r="G494" s="195"/>
      <c r="H494" s="195"/>
      <c r="I494" s="195"/>
      <c r="J494" s="195"/>
      <c r="K494" s="195"/>
      <c r="L494" s="195"/>
      <c r="M494" s="195"/>
      <c r="N494" s="238"/>
    </row>
    <row r="495" spans="3:14" ht="13.5" customHeight="1">
      <c r="C495" s="195"/>
      <c r="D495" s="195"/>
      <c r="E495" s="195"/>
      <c r="F495" s="195"/>
      <c r="G495" s="195"/>
      <c r="H495" s="195"/>
      <c r="I495" s="195"/>
      <c r="J495" s="195"/>
      <c r="K495" s="195"/>
      <c r="L495" s="195"/>
      <c r="M495" s="195"/>
      <c r="N495" s="238"/>
    </row>
    <row r="496" spans="3:14" ht="13.5" customHeight="1">
      <c r="C496" s="195"/>
      <c r="D496" s="195"/>
      <c r="E496" s="195"/>
      <c r="F496" s="195"/>
      <c r="G496" s="195"/>
      <c r="H496" s="195"/>
      <c r="I496" s="195"/>
      <c r="J496" s="195"/>
      <c r="K496" s="195"/>
      <c r="L496" s="195"/>
      <c r="M496" s="195"/>
      <c r="N496" s="238"/>
    </row>
    <row r="497" spans="3:14" ht="13.5" customHeight="1">
      <c r="C497" s="195"/>
      <c r="D497" s="195"/>
      <c r="E497" s="195"/>
      <c r="F497" s="195"/>
      <c r="G497" s="195"/>
      <c r="H497" s="195"/>
      <c r="I497" s="195"/>
      <c r="J497" s="195"/>
      <c r="K497" s="195"/>
      <c r="L497" s="195"/>
      <c r="M497" s="195"/>
      <c r="N497" s="238"/>
    </row>
    <row r="498" spans="3:14" ht="13.5" customHeight="1">
      <c r="C498" s="195"/>
      <c r="D498" s="195"/>
      <c r="E498" s="195"/>
      <c r="F498" s="195"/>
      <c r="G498" s="195"/>
      <c r="H498" s="195"/>
      <c r="I498" s="195"/>
      <c r="J498" s="195"/>
      <c r="K498" s="195"/>
      <c r="L498" s="195"/>
      <c r="M498" s="195"/>
      <c r="N498" s="238"/>
    </row>
    <row r="499" spans="3:14" ht="13.5" customHeight="1">
      <c r="C499" s="195"/>
      <c r="D499" s="195"/>
      <c r="E499" s="195"/>
      <c r="F499" s="195"/>
      <c r="G499" s="195"/>
      <c r="H499" s="195"/>
      <c r="I499" s="195"/>
      <c r="J499" s="195"/>
      <c r="K499" s="195"/>
      <c r="L499" s="195"/>
      <c r="M499" s="195"/>
      <c r="N499" s="238"/>
    </row>
    <row r="500" spans="3:14" ht="13.5" customHeight="1">
      <c r="C500" s="195"/>
      <c r="D500" s="195"/>
      <c r="E500" s="195"/>
      <c r="F500" s="195"/>
      <c r="G500" s="195"/>
      <c r="H500" s="195"/>
      <c r="I500" s="195"/>
      <c r="J500" s="195"/>
      <c r="K500" s="195"/>
      <c r="L500" s="195"/>
      <c r="M500" s="195"/>
      <c r="N500" s="238"/>
    </row>
    <row r="501" spans="3:14" ht="13.5" customHeight="1">
      <c r="C501" s="195"/>
      <c r="D501" s="195"/>
      <c r="E501" s="195"/>
      <c r="F501" s="195"/>
      <c r="G501" s="195"/>
      <c r="H501" s="195"/>
      <c r="I501" s="195"/>
      <c r="J501" s="195"/>
      <c r="K501" s="195"/>
      <c r="L501" s="195"/>
      <c r="M501" s="195"/>
      <c r="N501" s="238"/>
    </row>
    <row r="502" spans="3:14" ht="13.5" customHeight="1">
      <c r="C502" s="195"/>
      <c r="D502" s="195"/>
      <c r="E502" s="195"/>
      <c r="F502" s="195"/>
      <c r="G502" s="195"/>
      <c r="H502" s="195"/>
      <c r="I502" s="195"/>
      <c r="J502" s="195"/>
      <c r="K502" s="195"/>
      <c r="L502" s="195"/>
      <c r="M502" s="195"/>
      <c r="N502" s="238"/>
    </row>
    <row r="503" spans="3:14" ht="13.5" customHeight="1">
      <c r="C503" s="195"/>
      <c r="D503" s="195"/>
      <c r="E503" s="195"/>
      <c r="F503" s="195"/>
      <c r="G503" s="195"/>
      <c r="H503" s="195"/>
      <c r="I503" s="195"/>
      <c r="J503" s="195"/>
      <c r="K503" s="195"/>
      <c r="L503" s="195"/>
      <c r="M503" s="195"/>
      <c r="N503" s="238"/>
    </row>
    <row r="504" spans="3:14" ht="13.5" customHeight="1">
      <c r="C504" s="195"/>
      <c r="D504" s="195"/>
      <c r="E504" s="195"/>
      <c r="F504" s="195"/>
      <c r="G504" s="195"/>
      <c r="H504" s="195"/>
      <c r="I504" s="195"/>
      <c r="J504" s="195"/>
      <c r="K504" s="195"/>
      <c r="L504" s="195"/>
      <c r="M504" s="195"/>
      <c r="N504" s="238"/>
    </row>
    <row r="505" spans="3:14" ht="13.5" customHeight="1">
      <c r="C505" s="195"/>
      <c r="D505" s="195"/>
      <c r="E505" s="195"/>
      <c r="F505" s="195"/>
      <c r="G505" s="195"/>
      <c r="H505" s="195"/>
      <c r="I505" s="195"/>
      <c r="J505" s="195"/>
      <c r="K505" s="195"/>
      <c r="L505" s="195"/>
      <c r="M505" s="195"/>
      <c r="N505" s="238"/>
    </row>
    <row r="506" spans="3:14" ht="13.5" customHeight="1">
      <c r="C506" s="195"/>
      <c r="D506" s="195"/>
      <c r="E506" s="195"/>
      <c r="F506" s="195"/>
      <c r="G506" s="195"/>
      <c r="H506" s="195"/>
      <c r="I506" s="195"/>
      <c r="J506" s="195"/>
      <c r="K506" s="195"/>
      <c r="L506" s="195"/>
      <c r="M506" s="195"/>
      <c r="N506" s="238"/>
    </row>
    <row r="507" spans="3:14" ht="13.5" customHeight="1">
      <c r="C507" s="195"/>
      <c r="D507" s="195"/>
      <c r="E507" s="195"/>
      <c r="F507" s="195"/>
      <c r="G507" s="195"/>
      <c r="H507" s="195"/>
      <c r="I507" s="195"/>
      <c r="J507" s="195"/>
      <c r="K507" s="195"/>
      <c r="L507" s="195"/>
      <c r="M507" s="195"/>
      <c r="N507" s="238"/>
    </row>
    <row r="508" spans="3:14" ht="13.5" customHeight="1">
      <c r="C508" s="195"/>
      <c r="D508" s="195"/>
      <c r="E508" s="195"/>
      <c r="F508" s="195"/>
      <c r="G508" s="195"/>
      <c r="H508" s="195"/>
      <c r="I508" s="195"/>
      <c r="J508" s="195"/>
      <c r="K508" s="195"/>
      <c r="L508" s="195"/>
      <c r="M508" s="195"/>
      <c r="N508" s="238"/>
    </row>
    <row r="509" spans="3:14" ht="13.5" customHeight="1">
      <c r="C509" s="195"/>
      <c r="D509" s="195"/>
      <c r="E509" s="195"/>
      <c r="F509" s="195"/>
      <c r="G509" s="195"/>
      <c r="H509" s="195"/>
      <c r="I509" s="195"/>
      <c r="J509" s="195"/>
      <c r="K509" s="195"/>
      <c r="L509" s="195"/>
      <c r="M509" s="195"/>
      <c r="N509" s="238"/>
    </row>
    <row r="510" spans="3:14" ht="13.5" customHeight="1">
      <c r="C510" s="195"/>
      <c r="D510" s="195"/>
      <c r="E510" s="195"/>
      <c r="F510" s="195"/>
      <c r="G510" s="195"/>
      <c r="H510" s="195"/>
      <c r="I510" s="195"/>
      <c r="J510" s="195"/>
      <c r="K510" s="195"/>
      <c r="L510" s="195"/>
      <c r="M510" s="195"/>
      <c r="N510" s="238"/>
    </row>
    <row r="511" spans="3:14" ht="13.5" customHeight="1">
      <c r="C511" s="195"/>
      <c r="D511" s="195"/>
      <c r="E511" s="195"/>
      <c r="F511" s="195"/>
      <c r="G511" s="195"/>
      <c r="H511" s="195"/>
      <c r="I511" s="195"/>
      <c r="J511" s="195"/>
      <c r="K511" s="195"/>
      <c r="L511" s="195"/>
      <c r="M511" s="195"/>
      <c r="N511" s="238"/>
    </row>
    <row r="512" spans="3:14" ht="13.5" customHeight="1">
      <c r="C512" s="195"/>
      <c r="D512" s="195"/>
      <c r="E512" s="195"/>
      <c r="F512" s="195"/>
      <c r="G512" s="195"/>
      <c r="H512" s="195"/>
      <c r="I512" s="195"/>
      <c r="J512" s="195"/>
      <c r="K512" s="195"/>
      <c r="L512" s="195"/>
      <c r="M512" s="195"/>
      <c r="N512" s="238"/>
    </row>
    <row r="513" spans="3:14" ht="13.5" customHeight="1">
      <c r="C513" s="195"/>
      <c r="D513" s="195"/>
      <c r="E513" s="195"/>
      <c r="F513" s="195"/>
      <c r="G513" s="195"/>
      <c r="H513" s="195"/>
      <c r="I513" s="195"/>
      <c r="J513" s="195"/>
      <c r="K513" s="195"/>
      <c r="L513" s="195"/>
      <c r="M513" s="195"/>
      <c r="N513" s="238"/>
    </row>
    <row r="514" spans="3:14" ht="13.5" customHeight="1">
      <c r="C514" s="195"/>
      <c r="D514" s="195"/>
      <c r="E514" s="195"/>
      <c r="F514" s="195"/>
      <c r="G514" s="195"/>
      <c r="H514" s="195"/>
      <c r="I514" s="195"/>
      <c r="J514" s="195"/>
      <c r="K514" s="195"/>
      <c r="L514" s="195"/>
      <c r="M514" s="195"/>
      <c r="N514" s="238"/>
    </row>
    <row r="515" spans="3:14" ht="13.5" customHeight="1">
      <c r="C515" s="195"/>
      <c r="D515" s="195"/>
      <c r="E515" s="195"/>
      <c r="F515" s="195"/>
      <c r="G515" s="195"/>
      <c r="H515" s="195"/>
      <c r="I515" s="195"/>
      <c r="J515" s="195"/>
      <c r="K515" s="195"/>
      <c r="L515" s="195"/>
      <c r="M515" s="195"/>
      <c r="N515" s="238"/>
    </row>
    <row r="516" spans="3:14" ht="13.5" customHeight="1">
      <c r="C516" s="195"/>
      <c r="D516" s="195"/>
      <c r="E516" s="195"/>
      <c r="F516" s="195"/>
      <c r="G516" s="195"/>
      <c r="H516" s="195"/>
      <c r="I516" s="195"/>
      <c r="J516" s="195"/>
      <c r="K516" s="195"/>
      <c r="L516" s="195"/>
      <c r="M516" s="195"/>
      <c r="N516" s="238"/>
    </row>
    <row r="517" spans="3:14" ht="13.5" customHeight="1">
      <c r="C517" s="195"/>
      <c r="D517" s="195"/>
      <c r="E517" s="195"/>
      <c r="F517" s="195"/>
      <c r="G517" s="195"/>
      <c r="H517" s="195"/>
      <c r="I517" s="195"/>
      <c r="J517" s="195"/>
      <c r="K517" s="195"/>
      <c r="L517" s="195"/>
      <c r="M517" s="195"/>
      <c r="N517" s="238"/>
    </row>
    <row r="518" spans="3:14" ht="13.5" customHeight="1">
      <c r="C518" s="195"/>
      <c r="D518" s="195"/>
      <c r="E518" s="195"/>
      <c r="F518" s="195"/>
      <c r="G518" s="195"/>
      <c r="H518" s="195"/>
      <c r="I518" s="195"/>
      <c r="J518" s="195"/>
      <c r="K518" s="195"/>
      <c r="L518" s="195"/>
      <c r="M518" s="195"/>
      <c r="N518" s="238"/>
    </row>
    <row r="519" spans="3:14" ht="13.5" customHeight="1">
      <c r="C519" s="195"/>
      <c r="D519" s="195"/>
      <c r="E519" s="195"/>
      <c r="F519" s="195"/>
      <c r="G519" s="195"/>
      <c r="H519" s="195"/>
      <c r="I519" s="195"/>
      <c r="J519" s="195"/>
      <c r="K519" s="195"/>
      <c r="L519" s="195"/>
      <c r="M519" s="195"/>
      <c r="N519" s="238"/>
    </row>
    <row r="520" spans="3:14" ht="13.5" customHeight="1">
      <c r="C520" s="195"/>
      <c r="D520" s="195"/>
      <c r="E520" s="195"/>
      <c r="F520" s="195"/>
      <c r="G520" s="195"/>
      <c r="H520" s="195"/>
      <c r="I520" s="195"/>
      <c r="J520" s="195"/>
      <c r="K520" s="195"/>
      <c r="L520" s="195"/>
      <c r="M520" s="195"/>
      <c r="N520" s="238"/>
    </row>
    <row r="521" spans="3:14" ht="13.5" customHeight="1">
      <c r="C521" s="195"/>
      <c r="D521" s="195"/>
      <c r="E521" s="195"/>
      <c r="F521" s="195"/>
      <c r="G521" s="195"/>
      <c r="H521" s="195"/>
      <c r="I521" s="195"/>
      <c r="J521" s="195"/>
      <c r="K521" s="195"/>
      <c r="L521" s="195"/>
      <c r="M521" s="195"/>
      <c r="N521" s="238"/>
    </row>
    <row r="522" spans="3:14" ht="13.5" customHeight="1">
      <c r="C522" s="195"/>
      <c r="D522" s="195"/>
      <c r="E522" s="195"/>
      <c r="F522" s="195"/>
      <c r="G522" s="195"/>
      <c r="H522" s="195"/>
      <c r="I522" s="195"/>
      <c r="J522" s="195"/>
      <c r="K522" s="195"/>
      <c r="L522" s="195"/>
      <c r="M522" s="195"/>
      <c r="N522" s="238"/>
    </row>
    <row r="523" spans="3:14" ht="13.5" customHeight="1">
      <c r="C523" s="195"/>
      <c r="D523" s="195"/>
      <c r="E523" s="195"/>
      <c r="F523" s="195"/>
      <c r="G523" s="195"/>
      <c r="H523" s="195"/>
      <c r="I523" s="195"/>
      <c r="J523" s="195"/>
      <c r="K523" s="195"/>
      <c r="L523" s="195"/>
      <c r="M523" s="195"/>
      <c r="N523" s="238"/>
    </row>
    <row r="524" spans="3:14" ht="13.5" customHeight="1">
      <c r="C524" s="195"/>
      <c r="D524" s="195"/>
      <c r="E524" s="195"/>
      <c r="F524" s="195"/>
      <c r="G524" s="195"/>
      <c r="H524" s="195"/>
      <c r="I524" s="195"/>
      <c r="J524" s="195"/>
      <c r="K524" s="195"/>
      <c r="L524" s="195"/>
      <c r="M524" s="195"/>
      <c r="N524" s="238"/>
    </row>
    <row r="525" spans="3:14" ht="13.5" customHeight="1">
      <c r="C525" s="195"/>
      <c r="D525" s="195"/>
      <c r="E525" s="195"/>
      <c r="F525" s="195"/>
      <c r="G525" s="195"/>
      <c r="H525" s="195"/>
      <c r="I525" s="195"/>
      <c r="J525" s="195"/>
      <c r="K525" s="195"/>
      <c r="L525" s="195"/>
      <c r="M525" s="195"/>
      <c r="N525" s="238"/>
    </row>
    <row r="526" spans="3:14" ht="13.5" customHeight="1">
      <c r="C526" s="195"/>
      <c r="D526" s="195"/>
      <c r="E526" s="195"/>
      <c r="F526" s="195"/>
      <c r="G526" s="195"/>
      <c r="H526" s="195"/>
      <c r="I526" s="195"/>
      <c r="J526" s="195"/>
      <c r="K526" s="195"/>
      <c r="L526" s="195"/>
      <c r="M526" s="195"/>
      <c r="N526" s="238"/>
    </row>
    <row r="527" spans="3:14" ht="13.5" customHeight="1">
      <c r="C527" s="195"/>
      <c r="D527" s="195"/>
      <c r="E527" s="195"/>
      <c r="F527" s="195"/>
      <c r="G527" s="195"/>
      <c r="H527" s="195"/>
      <c r="I527" s="195"/>
      <c r="J527" s="195"/>
      <c r="K527" s="195"/>
      <c r="L527" s="195"/>
      <c r="M527" s="195"/>
      <c r="N527" s="238"/>
    </row>
    <row r="528" spans="3:14" ht="13.5" customHeight="1">
      <c r="C528" s="195"/>
      <c r="D528" s="195"/>
      <c r="E528" s="195"/>
      <c r="F528" s="195"/>
      <c r="G528" s="195"/>
      <c r="H528" s="195"/>
      <c r="I528" s="195"/>
      <c r="J528" s="195"/>
      <c r="K528" s="195"/>
      <c r="L528" s="195"/>
      <c r="M528" s="195"/>
      <c r="N528" s="238"/>
    </row>
    <row r="529" spans="3:14" ht="13.5" customHeight="1">
      <c r="C529" s="195"/>
      <c r="D529" s="195"/>
      <c r="E529" s="195"/>
      <c r="F529" s="195"/>
      <c r="G529" s="195"/>
      <c r="H529" s="195"/>
      <c r="I529" s="195"/>
      <c r="J529" s="195"/>
      <c r="K529" s="195"/>
      <c r="L529" s="195"/>
      <c r="M529" s="195"/>
      <c r="N529" s="238"/>
    </row>
    <row r="530" spans="3:14" ht="13.5" customHeight="1">
      <c r="C530" s="195"/>
      <c r="D530" s="195"/>
      <c r="E530" s="195"/>
      <c r="F530" s="195"/>
      <c r="G530" s="195"/>
      <c r="H530" s="195"/>
      <c r="I530" s="195"/>
      <c r="J530" s="195"/>
      <c r="K530" s="195"/>
      <c r="L530" s="195"/>
      <c r="M530" s="195"/>
      <c r="N530" s="238"/>
    </row>
    <row r="531" spans="3:14" ht="13.5" customHeight="1">
      <c r="C531" s="195"/>
      <c r="D531" s="195"/>
      <c r="E531" s="195"/>
      <c r="F531" s="195"/>
      <c r="G531" s="195"/>
      <c r="H531" s="195"/>
      <c r="I531" s="195"/>
      <c r="J531" s="195"/>
      <c r="K531" s="195"/>
      <c r="L531" s="195"/>
      <c r="M531" s="195"/>
      <c r="N531" s="238"/>
    </row>
    <row r="532" spans="3:14" ht="13.5" customHeight="1">
      <c r="C532" s="195"/>
      <c r="D532" s="195"/>
      <c r="E532" s="195"/>
      <c r="F532" s="195"/>
      <c r="G532" s="195"/>
      <c r="H532" s="195"/>
      <c r="I532" s="195"/>
      <c r="J532" s="195"/>
      <c r="K532" s="195"/>
      <c r="L532" s="195"/>
      <c r="M532" s="195"/>
      <c r="N532" s="238"/>
    </row>
    <row r="533" spans="3:14" ht="13.5" customHeight="1">
      <c r="C533" s="195"/>
      <c r="D533" s="195"/>
      <c r="E533" s="195"/>
      <c r="F533" s="195"/>
      <c r="G533" s="195"/>
      <c r="H533" s="195"/>
      <c r="I533" s="195"/>
      <c r="J533" s="195"/>
      <c r="K533" s="195"/>
      <c r="L533" s="195"/>
      <c r="M533" s="195"/>
      <c r="N533" s="238"/>
    </row>
    <row r="534" spans="3:14" ht="13.5" customHeight="1">
      <c r="C534" s="195"/>
      <c r="D534" s="195"/>
      <c r="E534" s="195"/>
      <c r="F534" s="195"/>
      <c r="G534" s="195"/>
      <c r="H534" s="195"/>
      <c r="I534" s="195"/>
      <c r="J534" s="195"/>
      <c r="K534" s="195"/>
      <c r="L534" s="195"/>
      <c r="M534" s="195"/>
      <c r="N534" s="238"/>
    </row>
    <row r="535" spans="3:14" ht="13.5" customHeight="1">
      <c r="C535" s="195"/>
      <c r="D535" s="195"/>
      <c r="E535" s="195"/>
      <c r="F535" s="195"/>
      <c r="G535" s="195"/>
      <c r="H535" s="195"/>
      <c r="I535" s="195"/>
      <c r="J535" s="195"/>
      <c r="K535" s="195"/>
      <c r="L535" s="195"/>
      <c r="M535" s="195"/>
      <c r="N535" s="238"/>
    </row>
    <row r="536" spans="3:14" ht="13.5" customHeight="1">
      <c r="C536" s="195"/>
      <c r="D536" s="195"/>
      <c r="E536" s="195"/>
      <c r="F536" s="195"/>
      <c r="G536" s="195"/>
      <c r="H536" s="195"/>
      <c r="I536" s="195"/>
      <c r="J536" s="195"/>
      <c r="K536" s="195"/>
      <c r="L536" s="195"/>
      <c r="M536" s="195"/>
      <c r="N536" s="238"/>
    </row>
    <row r="537" spans="3:14" ht="13.5" customHeight="1">
      <c r="C537" s="195"/>
      <c r="D537" s="195"/>
      <c r="E537" s="195"/>
      <c r="F537" s="195"/>
      <c r="G537" s="195"/>
      <c r="H537" s="195"/>
      <c r="I537" s="195"/>
      <c r="J537" s="195"/>
      <c r="K537" s="195"/>
      <c r="L537" s="195"/>
      <c r="M537" s="195"/>
      <c r="N537" s="238"/>
    </row>
    <row r="538" spans="3:14" ht="13.5" customHeight="1">
      <c r="C538" s="195"/>
      <c r="D538" s="195"/>
      <c r="E538" s="195"/>
      <c r="F538" s="195"/>
      <c r="G538" s="195"/>
      <c r="H538" s="195"/>
      <c r="I538" s="195"/>
      <c r="J538" s="195"/>
      <c r="K538" s="195"/>
      <c r="L538" s="195"/>
      <c r="M538" s="195"/>
      <c r="N538" s="238"/>
    </row>
    <row r="539" spans="3:14" ht="13.5" customHeight="1">
      <c r="C539" s="195"/>
      <c r="D539" s="195"/>
      <c r="E539" s="195"/>
      <c r="F539" s="195"/>
      <c r="G539" s="195"/>
      <c r="H539" s="195"/>
      <c r="I539" s="195"/>
      <c r="J539" s="195"/>
      <c r="K539" s="195"/>
      <c r="L539" s="195"/>
      <c r="M539" s="195"/>
      <c r="N539" s="238"/>
    </row>
    <row r="540" spans="3:14" ht="13.5" customHeight="1">
      <c r="C540" s="195"/>
      <c r="D540" s="195"/>
      <c r="E540" s="195"/>
      <c r="F540" s="195"/>
      <c r="G540" s="195"/>
      <c r="H540" s="195"/>
      <c r="I540" s="195"/>
      <c r="J540" s="195"/>
      <c r="K540" s="195"/>
      <c r="L540" s="195"/>
      <c r="M540" s="195"/>
      <c r="N540" s="238"/>
    </row>
    <row r="541" spans="3:14" ht="13.5" customHeight="1">
      <c r="C541" s="195"/>
      <c r="D541" s="195"/>
      <c r="E541" s="195"/>
      <c r="F541" s="195"/>
      <c r="G541" s="195"/>
      <c r="H541" s="195"/>
      <c r="I541" s="195"/>
      <c r="J541" s="195"/>
      <c r="K541" s="195"/>
      <c r="L541" s="195"/>
      <c r="M541" s="195"/>
      <c r="N541" s="238"/>
    </row>
    <row r="542" spans="3:14" ht="13.5" customHeight="1">
      <c r="C542" s="195"/>
      <c r="D542" s="195"/>
      <c r="E542" s="195"/>
      <c r="F542" s="195"/>
      <c r="G542" s="195"/>
      <c r="H542" s="195"/>
      <c r="I542" s="195"/>
      <c r="J542" s="195"/>
      <c r="K542" s="195"/>
      <c r="L542" s="195"/>
      <c r="M542" s="195"/>
      <c r="N542" s="238"/>
    </row>
    <row r="543" spans="3:14" ht="13.5" customHeight="1">
      <c r="C543" s="195"/>
      <c r="D543" s="195"/>
      <c r="E543" s="195"/>
      <c r="F543" s="195"/>
      <c r="G543" s="195"/>
      <c r="H543" s="195"/>
      <c r="I543" s="195"/>
      <c r="J543" s="195"/>
      <c r="K543" s="195"/>
      <c r="L543" s="195"/>
      <c r="M543" s="195"/>
      <c r="N543" s="238"/>
    </row>
    <row r="544" spans="3:14" ht="13.5" customHeight="1">
      <c r="C544" s="195"/>
      <c r="D544" s="195"/>
      <c r="E544" s="195"/>
      <c r="F544" s="195"/>
      <c r="G544" s="195"/>
      <c r="H544" s="195"/>
      <c r="I544" s="195"/>
      <c r="J544" s="195"/>
      <c r="K544" s="195"/>
      <c r="L544" s="195"/>
      <c r="M544" s="195"/>
      <c r="N544" s="238"/>
    </row>
    <row r="545" spans="3:14" ht="13.5" customHeight="1">
      <c r="C545" s="195"/>
      <c r="D545" s="195"/>
      <c r="E545" s="195"/>
      <c r="F545" s="195"/>
      <c r="G545" s="195"/>
      <c r="H545" s="195"/>
      <c r="I545" s="195"/>
      <c r="J545" s="195"/>
      <c r="K545" s="195"/>
      <c r="L545" s="195"/>
      <c r="M545" s="195"/>
      <c r="N545" s="238"/>
    </row>
    <row r="546" spans="3:14" ht="13.5" customHeight="1">
      <c r="C546" s="195"/>
      <c r="D546" s="195"/>
      <c r="E546" s="195"/>
      <c r="F546" s="195"/>
      <c r="G546" s="195"/>
      <c r="H546" s="195"/>
      <c r="I546" s="195"/>
      <c r="J546" s="195"/>
      <c r="K546" s="195"/>
      <c r="L546" s="195"/>
      <c r="M546" s="195"/>
      <c r="N546" s="238"/>
    </row>
    <row r="547" spans="3:14" ht="13.5" customHeight="1">
      <c r="C547" s="195"/>
      <c r="D547" s="195"/>
      <c r="E547" s="195"/>
      <c r="F547" s="195"/>
      <c r="G547" s="195"/>
      <c r="H547" s="195"/>
      <c r="I547" s="195"/>
      <c r="J547" s="195"/>
      <c r="K547" s="195"/>
      <c r="L547" s="195"/>
      <c r="M547" s="195"/>
      <c r="N547" s="238"/>
    </row>
    <row r="548" spans="3:14" ht="13.5" customHeight="1">
      <c r="C548" s="195"/>
      <c r="D548" s="195"/>
      <c r="E548" s="195"/>
      <c r="F548" s="195"/>
      <c r="G548" s="195"/>
      <c r="H548" s="195"/>
      <c r="I548" s="195"/>
      <c r="J548" s="195"/>
      <c r="K548" s="195"/>
      <c r="L548" s="195"/>
      <c r="M548" s="195"/>
      <c r="N548" s="238"/>
    </row>
    <row r="549" spans="3:14" ht="13.5" customHeight="1">
      <c r="C549" s="195"/>
      <c r="D549" s="195"/>
      <c r="E549" s="195"/>
      <c r="F549" s="195"/>
      <c r="G549" s="195"/>
      <c r="H549" s="195"/>
      <c r="I549" s="195"/>
      <c r="J549" s="195"/>
      <c r="K549" s="195"/>
      <c r="L549" s="195"/>
      <c r="M549" s="195"/>
      <c r="N549" s="238"/>
    </row>
    <row r="550" spans="3:14" ht="13.5" customHeight="1">
      <c r="C550" s="195"/>
      <c r="D550" s="195"/>
      <c r="E550" s="195"/>
      <c r="F550" s="195"/>
      <c r="G550" s="195"/>
      <c r="H550" s="195"/>
      <c r="I550" s="195"/>
      <c r="J550" s="195"/>
      <c r="K550" s="195"/>
      <c r="L550" s="195"/>
      <c r="M550" s="195"/>
      <c r="N550" s="238"/>
    </row>
    <row r="551" spans="3:14" ht="13.5" customHeight="1">
      <c r="C551" s="195"/>
      <c r="D551" s="195"/>
      <c r="E551" s="195"/>
      <c r="F551" s="195"/>
      <c r="G551" s="195"/>
      <c r="H551" s="195"/>
      <c r="I551" s="195"/>
      <c r="J551" s="195"/>
      <c r="K551" s="195"/>
      <c r="L551" s="195"/>
      <c r="M551" s="195"/>
      <c r="N551" s="238"/>
    </row>
    <row r="552" spans="3:14" ht="13.5" customHeight="1">
      <c r="C552" s="195"/>
      <c r="D552" s="195"/>
      <c r="E552" s="195"/>
      <c r="F552" s="195"/>
      <c r="G552" s="195"/>
      <c r="H552" s="195"/>
      <c r="I552" s="195"/>
      <c r="J552" s="195"/>
      <c r="K552" s="195"/>
      <c r="L552" s="195"/>
      <c r="M552" s="195"/>
      <c r="N552" s="238"/>
    </row>
    <row r="553" spans="3:14" ht="13.5" customHeight="1">
      <c r="C553" s="195"/>
      <c r="D553" s="195"/>
      <c r="E553" s="195"/>
      <c r="F553" s="195"/>
      <c r="G553" s="195"/>
      <c r="H553" s="195"/>
      <c r="I553" s="195"/>
      <c r="J553" s="195"/>
      <c r="K553" s="195"/>
      <c r="L553" s="195"/>
      <c r="M553" s="195"/>
      <c r="N553" s="238"/>
    </row>
    <row r="554" spans="3:14" ht="13.5" customHeight="1">
      <c r="C554" s="195"/>
      <c r="D554" s="195"/>
      <c r="E554" s="195"/>
      <c r="F554" s="195"/>
      <c r="G554" s="195"/>
      <c r="H554" s="195"/>
      <c r="I554" s="195"/>
      <c r="J554" s="195"/>
      <c r="K554" s="195"/>
      <c r="L554" s="195"/>
      <c r="M554" s="195"/>
      <c r="N554" s="238"/>
    </row>
    <row r="555" spans="3:14" ht="13.5" customHeight="1">
      <c r="C555" s="195"/>
      <c r="D555" s="195"/>
      <c r="E555" s="195"/>
      <c r="F555" s="195"/>
      <c r="G555" s="195"/>
      <c r="H555" s="195"/>
      <c r="I555" s="195"/>
      <c r="J555" s="195"/>
      <c r="K555" s="195"/>
      <c r="L555" s="195"/>
      <c r="M555" s="195"/>
      <c r="N555" s="238"/>
    </row>
    <row r="556" spans="3:14" ht="13.5" customHeight="1">
      <c r="C556" s="195"/>
      <c r="D556" s="195"/>
      <c r="E556" s="195"/>
      <c r="F556" s="195"/>
      <c r="G556" s="195"/>
      <c r="H556" s="195"/>
      <c r="I556" s="195"/>
      <c r="J556" s="195"/>
      <c r="K556" s="195"/>
      <c r="L556" s="195"/>
      <c r="M556" s="195"/>
      <c r="N556" s="238"/>
    </row>
    <row r="557" spans="3:14" ht="13.5" customHeight="1">
      <c r="C557" s="195"/>
      <c r="D557" s="195"/>
      <c r="E557" s="195"/>
      <c r="F557" s="195"/>
      <c r="G557" s="195"/>
      <c r="H557" s="195"/>
      <c r="I557" s="195"/>
      <c r="J557" s="195"/>
      <c r="K557" s="195"/>
      <c r="L557" s="195"/>
      <c r="M557" s="195"/>
      <c r="N557" s="238"/>
    </row>
    <row r="558" spans="3:14" ht="13.5" customHeight="1">
      <c r="C558" s="195"/>
      <c r="D558" s="195"/>
      <c r="E558" s="195"/>
      <c r="F558" s="195"/>
      <c r="G558" s="195"/>
      <c r="H558" s="195"/>
      <c r="I558" s="195"/>
      <c r="J558" s="195"/>
      <c r="K558" s="195"/>
      <c r="L558" s="195"/>
      <c r="M558" s="195"/>
      <c r="N558" s="238"/>
    </row>
    <row r="559" spans="3:14" ht="13.5" customHeight="1">
      <c r="C559" s="195"/>
      <c r="D559" s="195"/>
      <c r="E559" s="195"/>
      <c r="F559" s="195"/>
      <c r="G559" s="195"/>
      <c r="H559" s="195"/>
      <c r="I559" s="195"/>
      <c r="J559" s="195"/>
      <c r="K559" s="195"/>
      <c r="L559" s="195"/>
      <c r="M559" s="195"/>
      <c r="N559" s="238"/>
    </row>
    <row r="560" spans="3:14" ht="13.5" customHeight="1">
      <c r="C560" s="195"/>
      <c r="D560" s="195"/>
      <c r="E560" s="195"/>
      <c r="F560" s="195"/>
      <c r="G560" s="195"/>
      <c r="H560" s="195"/>
      <c r="I560" s="195"/>
      <c r="J560" s="195"/>
      <c r="K560" s="195"/>
      <c r="L560" s="195"/>
      <c r="M560" s="195"/>
      <c r="N560" s="238"/>
    </row>
    <row r="561" spans="3:14" ht="13.5" customHeight="1">
      <c r="C561" s="195"/>
      <c r="D561" s="195"/>
      <c r="E561" s="195"/>
      <c r="F561" s="195"/>
      <c r="G561" s="195"/>
      <c r="H561" s="195"/>
      <c r="I561" s="195"/>
      <c r="J561" s="195"/>
      <c r="K561" s="195"/>
      <c r="L561" s="195"/>
      <c r="M561" s="195"/>
      <c r="N561" s="238"/>
    </row>
    <row r="562" spans="3:14" ht="13.5" customHeight="1">
      <c r="C562" s="195"/>
      <c r="D562" s="195"/>
      <c r="E562" s="195"/>
      <c r="F562" s="195"/>
      <c r="G562" s="195"/>
      <c r="H562" s="195"/>
      <c r="I562" s="195"/>
      <c r="J562" s="195"/>
      <c r="K562" s="195"/>
      <c r="L562" s="195"/>
      <c r="M562" s="195"/>
      <c r="N562" s="238"/>
    </row>
    <row r="563" spans="3:14" ht="13.5" customHeight="1">
      <c r="C563" s="195"/>
      <c r="D563" s="195"/>
      <c r="E563" s="195"/>
      <c r="F563" s="195"/>
      <c r="G563" s="195"/>
      <c r="H563" s="195"/>
      <c r="I563" s="195"/>
      <c r="J563" s="195"/>
      <c r="K563" s="195"/>
      <c r="L563" s="195"/>
      <c r="M563" s="195"/>
      <c r="N563" s="238"/>
    </row>
    <row r="564" spans="3:14" ht="13.5" customHeight="1">
      <c r="C564" s="195"/>
      <c r="D564" s="195"/>
      <c r="E564" s="195"/>
      <c r="F564" s="195"/>
      <c r="G564" s="195"/>
      <c r="H564" s="195"/>
      <c r="I564" s="195"/>
      <c r="J564" s="195"/>
      <c r="K564" s="195"/>
      <c r="L564" s="195"/>
      <c r="M564" s="195"/>
      <c r="N564" s="238"/>
    </row>
    <row r="565" spans="3:14" ht="13.5" customHeight="1">
      <c r="C565" s="195"/>
      <c r="D565" s="195"/>
      <c r="E565" s="195"/>
      <c r="F565" s="195"/>
      <c r="G565" s="195"/>
      <c r="H565" s="195"/>
      <c r="I565" s="195"/>
      <c r="J565" s="195"/>
      <c r="K565" s="195"/>
      <c r="L565" s="195"/>
      <c r="M565" s="195"/>
      <c r="N565" s="238"/>
    </row>
    <row r="566" spans="3:14" ht="13.5" customHeight="1">
      <c r="C566" s="195"/>
      <c r="D566" s="195"/>
      <c r="E566" s="195"/>
      <c r="F566" s="195"/>
      <c r="G566" s="195"/>
      <c r="H566" s="195"/>
      <c r="I566" s="195"/>
      <c r="J566" s="195"/>
      <c r="K566" s="195"/>
      <c r="L566" s="195"/>
      <c r="M566" s="195"/>
      <c r="N566" s="238"/>
    </row>
    <row r="567" spans="3:14" ht="13.5" customHeight="1">
      <c r="C567" s="195"/>
      <c r="D567" s="195"/>
      <c r="E567" s="195"/>
      <c r="F567" s="195"/>
      <c r="G567" s="195"/>
      <c r="H567" s="195"/>
      <c r="I567" s="195"/>
      <c r="J567" s="195"/>
      <c r="K567" s="195"/>
      <c r="L567" s="195"/>
      <c r="M567" s="195"/>
      <c r="N567" s="238"/>
    </row>
    <row r="568" spans="3:14" ht="13.5" customHeight="1">
      <c r="C568" s="195"/>
      <c r="D568" s="195"/>
      <c r="E568" s="195"/>
      <c r="F568" s="195"/>
      <c r="G568" s="195"/>
      <c r="H568" s="195"/>
      <c r="I568" s="195"/>
      <c r="J568" s="195"/>
      <c r="K568" s="195"/>
      <c r="L568" s="195"/>
      <c r="M568" s="195"/>
      <c r="N568" s="238"/>
    </row>
    <row r="569" spans="3:14" ht="13.5" customHeight="1">
      <c r="C569" s="195"/>
      <c r="D569" s="195"/>
      <c r="E569" s="195"/>
      <c r="F569" s="195"/>
      <c r="G569" s="195"/>
      <c r="H569" s="195"/>
      <c r="I569" s="195"/>
      <c r="J569" s="195"/>
      <c r="K569" s="195"/>
      <c r="L569" s="195"/>
      <c r="M569" s="195"/>
      <c r="N569" s="238"/>
    </row>
    <row r="570" spans="3:14" ht="13.5" customHeight="1">
      <c r="C570" s="195"/>
      <c r="D570" s="195"/>
      <c r="E570" s="195"/>
      <c r="F570" s="195"/>
      <c r="G570" s="195"/>
      <c r="H570" s="195"/>
      <c r="I570" s="195"/>
      <c r="J570" s="195"/>
      <c r="K570" s="195"/>
      <c r="L570" s="195"/>
      <c r="M570" s="195"/>
      <c r="N570" s="238"/>
    </row>
    <row r="571" spans="3:14" ht="13.5" customHeight="1">
      <c r="C571" s="195"/>
      <c r="D571" s="195"/>
      <c r="E571" s="195"/>
      <c r="F571" s="195"/>
      <c r="G571" s="195"/>
      <c r="H571" s="195"/>
      <c r="I571" s="195"/>
      <c r="J571" s="195"/>
      <c r="K571" s="195"/>
      <c r="L571" s="195"/>
      <c r="M571" s="195"/>
      <c r="N571" s="238"/>
    </row>
    <row r="572" spans="3:14" ht="13.5" customHeight="1">
      <c r="C572" s="195"/>
      <c r="D572" s="195"/>
      <c r="E572" s="195"/>
      <c r="F572" s="195"/>
      <c r="G572" s="195"/>
      <c r="H572" s="195"/>
      <c r="I572" s="195"/>
      <c r="J572" s="195"/>
      <c r="K572" s="195"/>
      <c r="L572" s="195"/>
      <c r="M572" s="195"/>
      <c r="N572" s="238"/>
    </row>
    <row r="573" spans="3:14" ht="13.5" customHeight="1">
      <c r="C573" s="195"/>
      <c r="D573" s="195"/>
      <c r="E573" s="195"/>
      <c r="F573" s="195"/>
      <c r="G573" s="195"/>
      <c r="H573" s="195"/>
      <c r="I573" s="195"/>
      <c r="J573" s="195"/>
      <c r="K573" s="195"/>
      <c r="L573" s="195"/>
      <c r="M573" s="195"/>
      <c r="N573" s="238"/>
    </row>
    <row r="574" spans="3:14" ht="13.5" customHeight="1">
      <c r="C574" s="195"/>
      <c r="D574" s="195"/>
      <c r="E574" s="195"/>
      <c r="F574" s="195"/>
      <c r="G574" s="195"/>
      <c r="H574" s="195"/>
      <c r="I574" s="195"/>
      <c r="J574" s="195"/>
      <c r="K574" s="195"/>
      <c r="L574" s="195"/>
      <c r="M574" s="195"/>
      <c r="N574" s="238"/>
    </row>
    <row r="575" spans="3:14" ht="13.5" customHeight="1">
      <c r="C575" s="195"/>
      <c r="D575" s="195"/>
      <c r="E575" s="195"/>
      <c r="F575" s="195"/>
      <c r="G575" s="195"/>
      <c r="H575" s="195"/>
      <c r="I575" s="195"/>
      <c r="J575" s="195"/>
      <c r="K575" s="195"/>
      <c r="L575" s="195"/>
      <c r="M575" s="195"/>
      <c r="N575" s="238"/>
    </row>
    <row r="576" spans="3:14" ht="13.5" customHeight="1">
      <c r="C576" s="195"/>
      <c r="D576" s="195"/>
      <c r="E576" s="195"/>
      <c r="F576" s="195"/>
      <c r="G576" s="195"/>
      <c r="H576" s="195"/>
      <c r="I576" s="195"/>
      <c r="J576" s="195"/>
      <c r="K576" s="195"/>
      <c r="L576" s="195"/>
      <c r="M576" s="195"/>
      <c r="N576" s="238"/>
    </row>
    <row r="577" spans="3:14" ht="13.5" customHeight="1">
      <c r="C577" s="195"/>
      <c r="D577" s="195"/>
      <c r="E577" s="195"/>
      <c r="F577" s="195"/>
      <c r="G577" s="195"/>
      <c r="H577" s="195"/>
      <c r="I577" s="195"/>
      <c r="J577" s="195"/>
      <c r="K577" s="195"/>
      <c r="L577" s="195"/>
      <c r="M577" s="195"/>
      <c r="N577" s="238"/>
    </row>
    <row r="578" spans="3:14" ht="13.5" customHeight="1">
      <c r="C578" s="195"/>
      <c r="D578" s="195"/>
      <c r="E578" s="195"/>
      <c r="F578" s="195"/>
      <c r="G578" s="195"/>
      <c r="H578" s="195"/>
      <c r="I578" s="195"/>
      <c r="J578" s="195"/>
      <c r="K578" s="195"/>
      <c r="L578" s="195"/>
      <c r="M578" s="195"/>
      <c r="N578" s="238"/>
    </row>
    <row r="579" spans="3:14" ht="13.5" customHeight="1">
      <c r="C579" s="195"/>
      <c r="D579" s="195"/>
      <c r="E579" s="195"/>
      <c r="F579" s="195"/>
      <c r="G579" s="195"/>
      <c r="H579" s="195"/>
      <c r="I579" s="195"/>
      <c r="J579" s="195"/>
      <c r="K579" s="195"/>
      <c r="L579" s="195"/>
      <c r="M579" s="195"/>
      <c r="N579" s="238"/>
    </row>
    <row r="580" spans="3:14" ht="13.5" customHeight="1">
      <c r="C580" s="195"/>
      <c r="D580" s="195"/>
      <c r="E580" s="195"/>
      <c r="F580" s="195"/>
      <c r="G580" s="195"/>
      <c r="H580" s="195"/>
      <c r="I580" s="195"/>
      <c r="J580" s="195"/>
      <c r="K580" s="195"/>
      <c r="L580" s="195"/>
      <c r="M580" s="195"/>
      <c r="N580" s="238"/>
    </row>
    <row r="581" spans="3:14" ht="13.5" customHeight="1">
      <c r="C581" s="195"/>
      <c r="D581" s="195"/>
      <c r="E581" s="195"/>
      <c r="F581" s="195"/>
      <c r="G581" s="195"/>
      <c r="H581" s="195"/>
      <c r="I581" s="195"/>
      <c r="J581" s="195"/>
      <c r="K581" s="195"/>
      <c r="L581" s="195"/>
      <c r="M581" s="195"/>
      <c r="N581" s="238"/>
    </row>
    <row r="582" spans="3:14" ht="13.5" customHeight="1">
      <c r="C582" s="195"/>
      <c r="D582" s="195"/>
      <c r="E582" s="195"/>
      <c r="F582" s="195"/>
      <c r="G582" s="195"/>
      <c r="H582" s="195"/>
      <c r="I582" s="195"/>
      <c r="J582" s="195"/>
      <c r="K582" s="195"/>
      <c r="L582" s="195"/>
      <c r="M582" s="195"/>
      <c r="N582" s="238"/>
    </row>
    <row r="583" spans="3:14" ht="13.5" customHeight="1">
      <c r="C583" s="195"/>
      <c r="D583" s="195"/>
      <c r="E583" s="195"/>
      <c r="F583" s="195"/>
      <c r="G583" s="195"/>
      <c r="H583" s="195"/>
      <c r="I583" s="195"/>
      <c r="J583" s="195"/>
      <c r="K583" s="195"/>
      <c r="L583" s="195"/>
      <c r="M583" s="195"/>
      <c r="N583" s="238"/>
    </row>
    <row r="584" spans="3:14" ht="13.5" customHeight="1">
      <c r="C584" s="195"/>
      <c r="D584" s="195"/>
      <c r="E584" s="195"/>
      <c r="F584" s="195"/>
      <c r="G584" s="195"/>
      <c r="H584" s="195"/>
      <c r="I584" s="195"/>
      <c r="J584" s="195"/>
      <c r="K584" s="195"/>
      <c r="L584" s="195"/>
      <c r="M584" s="195"/>
      <c r="N584" s="238"/>
    </row>
    <row r="585" spans="3:14" ht="13.5" customHeight="1">
      <c r="C585" s="195"/>
      <c r="D585" s="195"/>
      <c r="E585" s="195"/>
      <c r="F585" s="195"/>
      <c r="G585" s="195"/>
      <c r="H585" s="195"/>
      <c r="I585" s="195"/>
      <c r="J585" s="195"/>
      <c r="K585" s="195"/>
      <c r="L585" s="195"/>
      <c r="M585" s="195"/>
      <c r="N585" s="238"/>
    </row>
    <row r="586" spans="3:14" ht="13.5" customHeight="1">
      <c r="C586" s="195"/>
      <c r="D586" s="195"/>
      <c r="E586" s="195"/>
      <c r="F586" s="195"/>
      <c r="G586" s="195"/>
      <c r="H586" s="195"/>
      <c r="I586" s="195"/>
      <c r="J586" s="195"/>
      <c r="K586" s="195"/>
      <c r="L586" s="195"/>
      <c r="M586" s="195"/>
      <c r="N586" s="238"/>
    </row>
    <row r="587" spans="3:14" ht="13.5" customHeight="1">
      <c r="C587" s="195"/>
      <c r="D587" s="195"/>
      <c r="E587" s="195"/>
      <c r="F587" s="195"/>
      <c r="G587" s="195"/>
      <c r="H587" s="195"/>
      <c r="I587" s="195"/>
      <c r="J587" s="195"/>
      <c r="K587" s="195"/>
      <c r="L587" s="195"/>
      <c r="M587" s="195"/>
      <c r="N587" s="238"/>
    </row>
    <row r="588" spans="3:14" ht="13.5" customHeight="1">
      <c r="C588" s="195"/>
      <c r="D588" s="195"/>
      <c r="E588" s="195"/>
      <c r="F588" s="195"/>
      <c r="G588" s="195"/>
      <c r="H588" s="195"/>
      <c r="I588" s="195"/>
      <c r="J588" s="195"/>
      <c r="K588" s="195"/>
      <c r="L588" s="195"/>
      <c r="M588" s="195"/>
      <c r="N588" s="238"/>
    </row>
    <row r="589" spans="3:14" ht="13.5" customHeight="1">
      <c r="C589" s="195"/>
      <c r="D589" s="195"/>
      <c r="E589" s="195"/>
      <c r="F589" s="195"/>
      <c r="G589" s="195"/>
      <c r="H589" s="195"/>
      <c r="I589" s="195"/>
      <c r="J589" s="195"/>
      <c r="K589" s="195"/>
      <c r="L589" s="195"/>
      <c r="M589" s="195"/>
      <c r="N589" s="238"/>
    </row>
    <row r="590" spans="3:14" ht="13.5" customHeight="1">
      <c r="C590" s="195"/>
      <c r="D590" s="195"/>
      <c r="E590" s="195"/>
      <c r="F590" s="195"/>
      <c r="G590" s="195"/>
      <c r="H590" s="195"/>
      <c r="I590" s="195"/>
      <c r="J590" s="195"/>
      <c r="K590" s="195"/>
      <c r="L590" s="195"/>
      <c r="M590" s="195"/>
      <c r="N590" s="238"/>
    </row>
    <row r="591" spans="3:14" ht="13.5" customHeight="1">
      <c r="C591" s="195"/>
      <c r="D591" s="195"/>
      <c r="E591" s="195"/>
      <c r="F591" s="195"/>
      <c r="G591" s="195"/>
      <c r="H591" s="195"/>
      <c r="I591" s="195"/>
      <c r="J591" s="195"/>
      <c r="K591" s="195"/>
      <c r="L591" s="195"/>
      <c r="M591" s="195"/>
      <c r="N591" s="238"/>
    </row>
    <row r="592" spans="3:14" ht="13.5" customHeight="1">
      <c r="C592" s="195"/>
      <c r="D592" s="195"/>
      <c r="E592" s="195"/>
      <c r="F592" s="195"/>
      <c r="G592" s="195"/>
      <c r="H592" s="195"/>
      <c r="I592" s="195"/>
      <c r="J592" s="195"/>
      <c r="K592" s="195"/>
      <c r="L592" s="195"/>
      <c r="M592" s="195"/>
      <c r="N592" s="238"/>
    </row>
    <row r="593" spans="3:14" ht="13.5" customHeight="1">
      <c r="C593" s="195"/>
      <c r="D593" s="195"/>
      <c r="E593" s="195"/>
      <c r="F593" s="195"/>
      <c r="G593" s="195"/>
      <c r="H593" s="195"/>
      <c r="I593" s="195"/>
      <c r="J593" s="195"/>
      <c r="K593" s="195"/>
      <c r="L593" s="195"/>
      <c r="M593" s="195"/>
      <c r="N593" s="238"/>
    </row>
    <row r="594" spans="3:14" ht="13.5" customHeight="1">
      <c r="C594" s="195"/>
      <c r="D594" s="195"/>
      <c r="E594" s="195"/>
      <c r="F594" s="195"/>
      <c r="G594" s="195"/>
      <c r="H594" s="195"/>
      <c r="I594" s="195"/>
      <c r="J594" s="195"/>
      <c r="K594" s="195"/>
      <c r="L594" s="195"/>
      <c r="M594" s="195"/>
      <c r="N594" s="238"/>
    </row>
    <row r="595" spans="3:14" ht="13.5" customHeight="1">
      <c r="C595" s="195"/>
      <c r="D595" s="195"/>
      <c r="E595" s="195"/>
      <c r="F595" s="195"/>
      <c r="G595" s="195"/>
      <c r="H595" s="195"/>
      <c r="I595" s="195"/>
      <c r="J595" s="195"/>
      <c r="K595" s="195"/>
      <c r="L595" s="195"/>
      <c r="M595" s="195"/>
      <c r="N595" s="238"/>
    </row>
    <row r="596" spans="3:14" ht="13.5" customHeight="1">
      <c r="C596" s="195"/>
      <c r="D596" s="195"/>
      <c r="E596" s="195"/>
      <c r="F596" s="195"/>
      <c r="G596" s="195"/>
      <c r="H596" s="195"/>
      <c r="I596" s="195"/>
      <c r="J596" s="195"/>
      <c r="K596" s="195"/>
      <c r="L596" s="195"/>
      <c r="M596" s="195"/>
      <c r="N596" s="238"/>
    </row>
    <row r="597" spans="3:14" ht="13.5" customHeight="1">
      <c r="C597" s="195"/>
      <c r="D597" s="195"/>
      <c r="E597" s="195"/>
      <c r="F597" s="195"/>
      <c r="G597" s="195"/>
      <c r="H597" s="195"/>
      <c r="I597" s="195"/>
      <c r="J597" s="195"/>
      <c r="K597" s="195"/>
      <c r="L597" s="195"/>
      <c r="M597" s="195"/>
      <c r="N597" s="238"/>
    </row>
    <row r="598" spans="3:14" ht="13.5" customHeight="1">
      <c r="C598" s="195"/>
      <c r="D598" s="195"/>
      <c r="E598" s="195"/>
      <c r="F598" s="195"/>
      <c r="G598" s="195"/>
      <c r="H598" s="195"/>
      <c r="I598" s="195"/>
      <c r="J598" s="195"/>
      <c r="K598" s="195"/>
      <c r="L598" s="195"/>
      <c r="M598" s="195"/>
      <c r="N598" s="238"/>
    </row>
    <row r="599" spans="3:14" ht="13.5" customHeight="1">
      <c r="C599" s="195"/>
      <c r="D599" s="195"/>
      <c r="E599" s="195"/>
      <c r="F599" s="195"/>
      <c r="G599" s="195"/>
      <c r="H599" s="195"/>
      <c r="I599" s="195"/>
      <c r="J599" s="195"/>
      <c r="K599" s="195"/>
      <c r="L599" s="195"/>
      <c r="M599" s="195"/>
      <c r="N599" s="238"/>
    </row>
    <row r="600" spans="3:14" ht="13.5" customHeight="1">
      <c r="C600" s="195"/>
      <c r="D600" s="195"/>
      <c r="E600" s="195"/>
      <c r="F600" s="195"/>
      <c r="G600" s="195"/>
      <c r="H600" s="195"/>
      <c r="I600" s="195"/>
      <c r="J600" s="195"/>
      <c r="K600" s="195"/>
      <c r="L600" s="195"/>
      <c r="M600" s="195"/>
      <c r="N600" s="238"/>
    </row>
    <row r="601" spans="3:14" ht="13.5" customHeight="1">
      <c r="C601" s="195"/>
      <c r="D601" s="195"/>
      <c r="E601" s="195"/>
      <c r="F601" s="195"/>
      <c r="G601" s="195"/>
      <c r="H601" s="195"/>
      <c r="I601" s="195"/>
      <c r="J601" s="195"/>
      <c r="K601" s="195"/>
      <c r="L601" s="195"/>
      <c r="M601" s="195"/>
      <c r="N601" s="238"/>
    </row>
    <row r="602" spans="3:14" ht="13.5" customHeight="1">
      <c r="C602" s="195"/>
      <c r="D602" s="195"/>
      <c r="E602" s="195"/>
      <c r="F602" s="195"/>
      <c r="G602" s="195"/>
      <c r="H602" s="195"/>
      <c r="I602" s="195"/>
      <c r="J602" s="195"/>
      <c r="K602" s="195"/>
      <c r="L602" s="195"/>
      <c r="M602" s="195"/>
      <c r="N602" s="238"/>
    </row>
    <row r="603" spans="3:14" ht="13.5" customHeight="1">
      <c r="C603" s="195"/>
      <c r="D603" s="195"/>
      <c r="E603" s="195"/>
      <c r="F603" s="195"/>
      <c r="G603" s="195"/>
      <c r="H603" s="195"/>
      <c r="I603" s="195"/>
      <c r="J603" s="195"/>
      <c r="K603" s="195"/>
      <c r="L603" s="195"/>
      <c r="M603" s="195"/>
      <c r="N603" s="238"/>
    </row>
    <row r="604" spans="3:14" ht="13.5" customHeight="1">
      <c r="C604" s="195"/>
      <c r="D604" s="195"/>
      <c r="E604" s="195"/>
      <c r="F604" s="195"/>
      <c r="G604" s="195"/>
      <c r="H604" s="195"/>
      <c r="I604" s="195"/>
      <c r="J604" s="195"/>
      <c r="K604" s="195"/>
      <c r="L604" s="195"/>
      <c r="M604" s="195"/>
      <c r="N604" s="238"/>
    </row>
    <row r="605" spans="3:14" ht="13.5" customHeight="1">
      <c r="C605" s="195"/>
      <c r="D605" s="195"/>
      <c r="E605" s="195"/>
      <c r="F605" s="195"/>
      <c r="G605" s="195"/>
      <c r="H605" s="195"/>
      <c r="I605" s="195"/>
      <c r="J605" s="195"/>
      <c r="K605" s="195"/>
      <c r="L605" s="195"/>
      <c r="M605" s="195"/>
      <c r="N605" s="238"/>
    </row>
    <row r="606" spans="3:14" ht="13.5" customHeight="1">
      <c r="C606" s="195"/>
      <c r="D606" s="195"/>
      <c r="E606" s="195"/>
      <c r="F606" s="195"/>
      <c r="G606" s="195"/>
      <c r="H606" s="195"/>
      <c r="I606" s="195"/>
      <c r="J606" s="195"/>
      <c r="K606" s="195"/>
      <c r="L606" s="195"/>
      <c r="M606" s="195"/>
      <c r="N606" s="238"/>
    </row>
    <row r="607" spans="3:14" ht="13.5" customHeight="1">
      <c r="C607" s="195"/>
      <c r="D607" s="195"/>
      <c r="E607" s="195"/>
      <c r="F607" s="195"/>
      <c r="G607" s="195"/>
      <c r="H607" s="195"/>
      <c r="I607" s="195"/>
      <c r="J607" s="195"/>
      <c r="K607" s="195"/>
      <c r="L607" s="195"/>
      <c r="M607" s="195"/>
      <c r="N607" s="238"/>
    </row>
    <row r="608" spans="3:14" ht="13.5" customHeight="1">
      <c r="C608" s="195"/>
      <c r="D608" s="195"/>
      <c r="E608" s="195"/>
      <c r="F608" s="195"/>
      <c r="G608" s="195"/>
      <c r="H608" s="195"/>
      <c r="I608" s="195"/>
      <c r="J608" s="195"/>
      <c r="K608" s="195"/>
      <c r="L608" s="195"/>
      <c r="M608" s="195"/>
      <c r="N608" s="238"/>
    </row>
    <row r="609" spans="3:14" ht="13.5" customHeight="1">
      <c r="C609" s="195"/>
      <c r="D609" s="195"/>
      <c r="E609" s="195"/>
      <c r="F609" s="195"/>
      <c r="G609" s="195"/>
      <c r="H609" s="195"/>
      <c r="I609" s="195"/>
      <c r="J609" s="195"/>
      <c r="K609" s="195"/>
      <c r="L609" s="195"/>
      <c r="M609" s="195"/>
      <c r="N609" s="238"/>
    </row>
    <row r="610" spans="3:14" ht="13.5" customHeight="1">
      <c r="C610" s="195"/>
      <c r="D610" s="195"/>
      <c r="E610" s="195"/>
      <c r="F610" s="195"/>
      <c r="G610" s="195"/>
      <c r="H610" s="195"/>
      <c r="I610" s="195"/>
      <c r="J610" s="195"/>
      <c r="K610" s="195"/>
      <c r="L610" s="195"/>
      <c r="M610" s="195"/>
      <c r="N610" s="238"/>
    </row>
    <row r="611" spans="3:14" ht="13.5" customHeight="1">
      <c r="C611" s="195"/>
      <c r="D611" s="195"/>
      <c r="E611" s="195"/>
      <c r="F611" s="195"/>
      <c r="G611" s="195"/>
      <c r="H611" s="195"/>
      <c r="I611" s="195"/>
      <c r="J611" s="195"/>
      <c r="K611" s="195"/>
      <c r="L611" s="195"/>
      <c r="M611" s="195"/>
      <c r="N611" s="238"/>
    </row>
    <row r="612" spans="3:14" ht="13.5" customHeight="1">
      <c r="C612" s="195"/>
      <c r="D612" s="195"/>
      <c r="E612" s="195"/>
      <c r="F612" s="195"/>
      <c r="G612" s="195"/>
      <c r="H612" s="195"/>
      <c r="I612" s="195"/>
      <c r="J612" s="195"/>
      <c r="K612" s="195"/>
      <c r="L612" s="195"/>
      <c r="M612" s="195"/>
      <c r="N612" s="238"/>
    </row>
    <row r="613" spans="3:14" ht="13.5" customHeight="1">
      <c r="C613" s="195"/>
      <c r="D613" s="195"/>
      <c r="E613" s="195"/>
      <c r="F613" s="195"/>
      <c r="G613" s="195"/>
      <c r="H613" s="195"/>
      <c r="I613" s="195"/>
      <c r="J613" s="195"/>
      <c r="K613" s="195"/>
      <c r="L613" s="195"/>
      <c r="M613" s="195"/>
      <c r="N613" s="238"/>
    </row>
    <row r="614" spans="3:14" ht="13.5" customHeight="1">
      <c r="C614" s="195"/>
      <c r="D614" s="195"/>
      <c r="E614" s="195"/>
      <c r="F614" s="195"/>
      <c r="G614" s="195"/>
      <c r="H614" s="195"/>
      <c r="I614" s="195"/>
      <c r="J614" s="195"/>
      <c r="K614" s="195"/>
      <c r="L614" s="195"/>
      <c r="M614" s="195"/>
      <c r="N614" s="238"/>
    </row>
    <row r="615" spans="3:14" ht="13.5" customHeight="1">
      <c r="C615" s="195"/>
      <c r="D615" s="195"/>
      <c r="E615" s="195"/>
      <c r="F615" s="195"/>
      <c r="G615" s="195"/>
      <c r="H615" s="195"/>
      <c r="I615" s="195"/>
      <c r="J615" s="195"/>
      <c r="K615" s="195"/>
      <c r="L615" s="195"/>
      <c r="M615" s="195"/>
      <c r="N615" s="238"/>
    </row>
    <row r="616" spans="3:14" ht="13.5" customHeight="1">
      <c r="C616" s="195"/>
      <c r="D616" s="195"/>
      <c r="E616" s="195"/>
      <c r="F616" s="195"/>
      <c r="G616" s="195"/>
      <c r="H616" s="195"/>
      <c r="I616" s="195"/>
      <c r="J616" s="195"/>
      <c r="K616" s="195"/>
      <c r="L616" s="195"/>
      <c r="M616" s="195"/>
      <c r="N616" s="238"/>
    </row>
    <row r="617" spans="3:14" ht="13.5" customHeight="1">
      <c r="C617" s="195"/>
      <c r="D617" s="195"/>
      <c r="E617" s="195"/>
      <c r="F617" s="195"/>
      <c r="G617" s="195"/>
      <c r="H617" s="195"/>
      <c r="I617" s="195"/>
      <c r="J617" s="195"/>
      <c r="K617" s="195"/>
      <c r="L617" s="195"/>
      <c r="M617" s="195"/>
      <c r="N617" s="238"/>
    </row>
    <row r="618" spans="3:14" ht="13.5" customHeight="1">
      <c r="C618" s="195"/>
      <c r="D618" s="195"/>
      <c r="E618" s="195"/>
      <c r="F618" s="195"/>
      <c r="G618" s="195"/>
      <c r="H618" s="195"/>
      <c r="I618" s="195"/>
      <c r="J618" s="195"/>
      <c r="K618" s="195"/>
      <c r="L618" s="195"/>
      <c r="M618" s="195"/>
      <c r="N618" s="238"/>
    </row>
    <row r="619" spans="3:14" ht="13.5" customHeight="1">
      <c r="C619" s="195"/>
      <c r="D619" s="195"/>
      <c r="E619" s="195"/>
      <c r="F619" s="195"/>
      <c r="G619" s="195"/>
      <c r="H619" s="195"/>
      <c r="I619" s="195"/>
      <c r="J619" s="195"/>
      <c r="K619" s="195"/>
      <c r="L619" s="195"/>
      <c r="M619" s="195"/>
      <c r="N619" s="238"/>
    </row>
    <row r="620" spans="3:14" ht="13.5" customHeight="1">
      <c r="C620" s="195"/>
      <c r="D620" s="195"/>
      <c r="E620" s="195"/>
      <c r="F620" s="195"/>
      <c r="G620" s="195"/>
      <c r="H620" s="195"/>
      <c r="I620" s="195"/>
      <c r="J620" s="195"/>
      <c r="K620" s="195"/>
      <c r="L620" s="195"/>
      <c r="M620" s="195"/>
      <c r="N620" s="238"/>
    </row>
    <row r="621" spans="3:14" ht="13.5" customHeight="1">
      <c r="C621" s="195"/>
      <c r="D621" s="195"/>
      <c r="E621" s="195"/>
      <c r="F621" s="195"/>
      <c r="G621" s="195"/>
      <c r="H621" s="195"/>
      <c r="I621" s="195"/>
      <c r="J621" s="195"/>
      <c r="K621" s="195"/>
      <c r="L621" s="195"/>
      <c r="M621" s="195"/>
      <c r="N621" s="238"/>
    </row>
    <row r="622" spans="3:14" ht="13.5" customHeight="1">
      <c r="C622" s="195"/>
      <c r="D622" s="195"/>
      <c r="E622" s="195"/>
      <c r="F622" s="195"/>
      <c r="G622" s="195"/>
      <c r="H622" s="195"/>
      <c r="I622" s="195"/>
      <c r="J622" s="195"/>
      <c r="K622" s="195"/>
      <c r="L622" s="195"/>
      <c r="M622" s="195"/>
      <c r="N622" s="238"/>
    </row>
    <row r="623" spans="3:14" ht="13.5" customHeight="1">
      <c r="C623" s="195"/>
      <c r="D623" s="195"/>
      <c r="E623" s="195"/>
      <c r="F623" s="195"/>
      <c r="G623" s="195"/>
      <c r="H623" s="195"/>
      <c r="I623" s="195"/>
      <c r="J623" s="195"/>
      <c r="K623" s="195"/>
      <c r="L623" s="195"/>
      <c r="M623" s="195"/>
      <c r="N623" s="238"/>
    </row>
    <row r="624" spans="3:14" ht="13.5" customHeight="1">
      <c r="C624" s="195"/>
      <c r="D624" s="195"/>
      <c r="E624" s="195"/>
      <c r="F624" s="195"/>
      <c r="G624" s="195"/>
      <c r="H624" s="195"/>
      <c r="I624" s="195"/>
      <c r="J624" s="195"/>
      <c r="K624" s="195"/>
      <c r="L624" s="195"/>
      <c r="M624" s="195"/>
      <c r="N624" s="238"/>
    </row>
    <row r="625" spans="3:14" ht="13.5" customHeight="1">
      <c r="C625" s="195"/>
      <c r="D625" s="195"/>
      <c r="E625" s="195"/>
      <c r="F625" s="195"/>
      <c r="G625" s="195"/>
      <c r="H625" s="195"/>
      <c r="I625" s="195"/>
      <c r="J625" s="195"/>
      <c r="K625" s="195"/>
      <c r="L625" s="195"/>
      <c r="M625" s="195"/>
      <c r="N625" s="238"/>
    </row>
    <row r="626" spans="3:14" ht="13.5" customHeight="1">
      <c r="C626" s="195"/>
      <c r="D626" s="195"/>
      <c r="E626" s="195"/>
      <c r="F626" s="195"/>
      <c r="G626" s="195"/>
      <c r="H626" s="195"/>
      <c r="I626" s="195"/>
      <c r="J626" s="195"/>
      <c r="K626" s="195"/>
      <c r="L626" s="195"/>
      <c r="M626" s="195"/>
      <c r="N626" s="238"/>
    </row>
    <row r="627" spans="3:14" ht="13.5" customHeight="1">
      <c r="C627" s="195"/>
      <c r="D627" s="195"/>
      <c r="E627" s="195"/>
      <c r="F627" s="195"/>
      <c r="G627" s="195"/>
      <c r="H627" s="195"/>
      <c r="I627" s="195"/>
      <c r="J627" s="195"/>
      <c r="K627" s="195"/>
      <c r="L627" s="195"/>
      <c r="M627" s="195"/>
      <c r="N627" s="238"/>
    </row>
    <row r="628" spans="3:14" ht="13.5" customHeight="1">
      <c r="C628" s="195"/>
      <c r="D628" s="195"/>
      <c r="E628" s="195"/>
      <c r="F628" s="195"/>
      <c r="G628" s="195"/>
      <c r="H628" s="195"/>
      <c r="I628" s="195"/>
      <c r="J628" s="195"/>
      <c r="K628" s="195"/>
      <c r="L628" s="195"/>
      <c r="M628" s="195"/>
      <c r="N628" s="238"/>
    </row>
    <row r="629" spans="3:14" ht="13.5" customHeight="1">
      <c r="C629" s="195"/>
      <c r="D629" s="195"/>
      <c r="E629" s="195"/>
      <c r="F629" s="195"/>
      <c r="G629" s="195"/>
      <c r="H629" s="195"/>
      <c r="I629" s="195"/>
      <c r="J629" s="195"/>
      <c r="K629" s="195"/>
      <c r="L629" s="195"/>
      <c r="M629" s="195"/>
      <c r="N629" s="238"/>
    </row>
  </sheetData>
  <sheetProtection algorithmName="SHA-512" hashValue="+8lALnlrUGWu5KUIDa4eYoowoqet4EO40RWS1ZoFviMUsaMP5wy5WycaxmcR0Z6LcpHoRMC1ubZDA7ttqJuwRQ==" saltValue="4bmsnAZy1LLb0y64tuSCpA==" spinCount="100000" sheet="1" selectLockedCells="1"/>
  <customSheetViews>
    <customSheetView guid="{D5E2AB36-2130-41FB-951A-761EED4C953E}" scale="60">
      <selection activeCell="M8" sqref="M8"/>
      <rowBreaks count="4" manualBreakCount="4">
        <brk id="36" max="16383" man="1"/>
        <brk id="104" max="16383" man="1"/>
        <brk id="166" max="16383" man="1"/>
        <brk id="210" max="16383" man="1"/>
      </rowBreaks>
      <colBreaks count="1" manualBreakCount="1">
        <brk id="13" max="1048575" man="1"/>
      </colBreaks>
      <pageMargins left="0.7" right="0.7" top="0.78740157499999996" bottom="0.78740157499999996" header="0.3" footer="0.3"/>
      <pageSetup paperSize="9" scale="46" orientation="portrait" r:id="rId1"/>
    </customSheetView>
    <customSheetView guid="{BE452244-6F10-4975-B826-9D23F0348063}" scale="60">
      <selection activeCell="M8" sqref="M8"/>
      <rowBreaks count="4" manualBreakCount="4">
        <brk id="36" max="16383" man="1"/>
        <brk id="104" max="16383" man="1"/>
        <brk id="166" max="16383" man="1"/>
        <brk id="210" max="16383" man="1"/>
      </rowBreaks>
      <colBreaks count="1" manualBreakCount="1">
        <brk id="13" max="1048575" man="1"/>
      </colBreaks>
      <pageMargins left="0.7" right="0.7" top="0.78740157499999996" bottom="0.78740157499999996" header="0.3" footer="0.3"/>
      <pageSetup paperSize="9" scale="46" orientation="portrait" r:id="rId2"/>
    </customSheetView>
  </customSheetViews>
  <mergeCells count="118">
    <mergeCell ref="B1:H1"/>
    <mergeCell ref="B93:M93"/>
    <mergeCell ref="B104:M104"/>
    <mergeCell ref="B96:M96"/>
    <mergeCell ref="B228:M228"/>
    <mergeCell ref="B19:D19"/>
    <mergeCell ref="B20:D20"/>
    <mergeCell ref="B105:E105"/>
    <mergeCell ref="B106:C106"/>
    <mergeCell ref="E3:E4"/>
    <mergeCell ref="I1:J1"/>
    <mergeCell ref="M1:M2"/>
    <mergeCell ref="G86:J86"/>
    <mergeCell ref="B83:E83"/>
    <mergeCell ref="G83:J83"/>
    <mergeCell ref="G84:J84"/>
    <mergeCell ref="G85:J85"/>
    <mergeCell ref="G89:J89"/>
    <mergeCell ref="G90:J90"/>
    <mergeCell ref="G91:J91"/>
    <mergeCell ref="G100:J100"/>
    <mergeCell ref="B176:M176"/>
    <mergeCell ref="G101:J101"/>
    <mergeCell ref="G102:J102"/>
    <mergeCell ref="B262:E262"/>
    <mergeCell ref="B259:D259"/>
    <mergeCell ref="B260:D260"/>
    <mergeCell ref="D178:D184"/>
    <mergeCell ref="B258:D258"/>
    <mergeCell ref="B235:D235"/>
    <mergeCell ref="B236:D236"/>
    <mergeCell ref="B256:D256"/>
    <mergeCell ref="B255:D255"/>
    <mergeCell ref="B252:D252"/>
    <mergeCell ref="B253:D253"/>
    <mergeCell ref="B254:D254"/>
    <mergeCell ref="B237:D237"/>
    <mergeCell ref="B238:D238"/>
    <mergeCell ref="B239:E239"/>
    <mergeCell ref="B203:M203"/>
    <mergeCell ref="B240:M240"/>
    <mergeCell ref="B249:M249"/>
    <mergeCell ref="B257:D257"/>
    <mergeCell ref="B261:E261"/>
    <mergeCell ref="A251:A262"/>
    <mergeCell ref="A230:A239"/>
    <mergeCell ref="A205:A227"/>
    <mergeCell ref="A178:A203"/>
    <mergeCell ref="A165:A176"/>
    <mergeCell ref="B163:M163"/>
    <mergeCell ref="B125:M125"/>
    <mergeCell ref="A34:A124"/>
    <mergeCell ref="G103:J103"/>
    <mergeCell ref="B220:E220"/>
    <mergeCell ref="B229:D229"/>
    <mergeCell ref="B230:D230"/>
    <mergeCell ref="B231:D231"/>
    <mergeCell ref="B232:D232"/>
    <mergeCell ref="B233:D233"/>
    <mergeCell ref="B248:E248"/>
    <mergeCell ref="B241:D241"/>
    <mergeCell ref="B247:D247"/>
    <mergeCell ref="B245:D245"/>
    <mergeCell ref="B246:D246"/>
    <mergeCell ref="B250:D250"/>
    <mergeCell ref="B126:E126"/>
    <mergeCell ref="B234:D234"/>
    <mergeCell ref="B251:D251"/>
    <mergeCell ref="A242:A248"/>
    <mergeCell ref="B124:E124"/>
    <mergeCell ref="A127:A162"/>
    <mergeCell ref="B227:E227"/>
    <mergeCell ref="B202:E202"/>
    <mergeCell ref="B175:E175"/>
    <mergeCell ref="B162:E162"/>
    <mergeCell ref="D242:E244"/>
    <mergeCell ref="B102:E102"/>
    <mergeCell ref="B103:E103"/>
    <mergeCell ref="B161:C161"/>
    <mergeCell ref="B160:C160"/>
    <mergeCell ref="B123:E123"/>
    <mergeCell ref="A19:A32"/>
    <mergeCell ref="B17:M17"/>
    <mergeCell ref="A3:A17"/>
    <mergeCell ref="B81:M81"/>
    <mergeCell ref="B94:E94"/>
    <mergeCell ref="G97:J97"/>
    <mergeCell ref="G98:J98"/>
    <mergeCell ref="G99:J99"/>
    <mergeCell ref="B16:E16"/>
    <mergeCell ref="B95:E95"/>
    <mergeCell ref="B21:D21"/>
    <mergeCell ref="B22:D22"/>
    <mergeCell ref="B23:D23"/>
    <mergeCell ref="B24:D24"/>
    <mergeCell ref="B25:D25"/>
    <mergeCell ref="B33:M33"/>
    <mergeCell ref="D80:E80"/>
    <mergeCell ref="B31:E31"/>
    <mergeCell ref="G82:M82"/>
    <mergeCell ref="G87:J87"/>
    <mergeCell ref="G88:J88"/>
    <mergeCell ref="B82:F82"/>
    <mergeCell ref="B84:E84"/>
    <mergeCell ref="B85:E85"/>
    <mergeCell ref="B99:E99"/>
    <mergeCell ref="B32:M32"/>
    <mergeCell ref="B100:E100"/>
    <mergeCell ref="B101:E101"/>
    <mergeCell ref="B86:E86"/>
    <mergeCell ref="B87:E87"/>
    <mergeCell ref="B88:E88"/>
    <mergeCell ref="B89:E89"/>
    <mergeCell ref="B90:E90"/>
    <mergeCell ref="B91:E91"/>
    <mergeCell ref="B92:E92"/>
    <mergeCell ref="B97:E97"/>
    <mergeCell ref="B98:E98"/>
  </mergeCells>
  <pageMargins left="0.7" right="0.7" top="0.78740157499999996" bottom="0.78740157499999996" header="0.3" footer="0.3"/>
  <pageSetup paperSize="9" scale="37" orientation="portrait" r:id="rId3"/>
  <rowBreaks count="3" manualBreakCount="3">
    <brk id="80" max="12" man="1"/>
    <brk id="162" max="12" man="1"/>
    <brk id="227" max="12" man="1"/>
  </rowBreaks>
  <ignoredErrors>
    <ignoredError sqref="F166 F168 F169 F220 F76" formula="1"/>
    <ignoredError sqref="M94:M95 K91 C80 F246:F247 C42 C52" unlockedFormula="1"/>
    <ignoredError sqref="A2 A250 A241 A204 A164 A126 A33 A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S72"/>
  <sheetViews>
    <sheetView zoomScale="85" zoomScaleNormal="85" workbookViewId="0">
      <selection activeCell="B50" sqref="B50"/>
    </sheetView>
  </sheetViews>
  <sheetFormatPr baseColWidth="10" defaultColWidth="14.42578125" defaultRowHeight="15.75"/>
  <cols>
    <col min="1" max="1" width="8" style="66" bestFit="1" customWidth="1"/>
    <col min="2" max="2" width="57.42578125" style="66" bestFit="1" customWidth="1"/>
    <col min="3" max="3" width="14.42578125" style="66" customWidth="1"/>
    <col min="4" max="4" width="14.140625" style="66" customWidth="1"/>
    <col min="5" max="5" width="11.42578125" style="66" bestFit="1" customWidth="1"/>
    <col min="6" max="6" width="11.28515625" style="66" bestFit="1" customWidth="1"/>
    <col min="7" max="7" width="11.85546875" style="66" bestFit="1" customWidth="1"/>
    <col min="8" max="8" width="21" style="66" customWidth="1"/>
    <col min="9" max="10" width="14.42578125" style="66" bestFit="1" customWidth="1"/>
    <col min="11" max="11" width="15.42578125" style="66" bestFit="1" customWidth="1"/>
    <col min="12" max="12" width="15.140625" style="66" bestFit="1" customWidth="1"/>
    <col min="13" max="14" width="9.42578125" style="66" customWidth="1"/>
    <col min="15" max="15" width="8.42578125" style="66" customWidth="1"/>
    <col min="16" max="16" width="9.140625" style="66" customWidth="1"/>
    <col min="17" max="17" width="12.42578125" style="66" customWidth="1"/>
    <col min="18" max="18" width="12.140625" style="66" bestFit="1" customWidth="1"/>
    <col min="19" max="19" width="19.85546875" style="66" bestFit="1" customWidth="1"/>
    <col min="20" max="16384" width="14.42578125" style="66"/>
  </cols>
  <sheetData>
    <row r="1" spans="1:19" ht="65.45" customHeight="1">
      <c r="A1" s="1109" t="s">
        <v>578</v>
      </c>
      <c r="B1" s="1115" t="s">
        <v>1043</v>
      </c>
      <c r="C1" s="1115"/>
      <c r="D1" s="1115"/>
      <c r="E1" s="1115"/>
      <c r="F1" s="1115"/>
      <c r="G1" s="1116"/>
      <c r="H1" s="702" t="s">
        <v>965</v>
      </c>
      <c r="I1" s="704" t="s">
        <v>742</v>
      </c>
      <c r="J1" s="704" t="s">
        <v>743</v>
      </c>
      <c r="K1" s="704" t="s">
        <v>744</v>
      </c>
      <c r="L1" s="705" t="s">
        <v>745</v>
      </c>
      <c r="M1" s="1105"/>
      <c r="N1" s="1105"/>
      <c r="O1" s="1105"/>
      <c r="P1" s="1105"/>
      <c r="Q1" s="1105"/>
      <c r="R1" s="1106"/>
    </row>
    <row r="2" spans="1:19" ht="15.6" customHeight="1">
      <c r="A2" s="1110"/>
      <c r="B2" s="1117"/>
      <c r="C2" s="1117"/>
      <c r="D2" s="1117"/>
      <c r="E2" s="1117"/>
      <c r="F2" s="1117"/>
      <c r="G2" s="1118"/>
      <c r="H2" s="703" t="s">
        <v>746</v>
      </c>
      <c r="I2" s="891">
        <v>5850</v>
      </c>
      <c r="J2" s="891">
        <v>11700</v>
      </c>
      <c r="K2" s="627">
        <v>1230.26</v>
      </c>
      <c r="L2" s="627">
        <v>2402.0100000000002</v>
      </c>
      <c r="M2" s="1105"/>
      <c r="N2" s="1105"/>
      <c r="O2" s="1105"/>
      <c r="P2" s="1105"/>
      <c r="Q2" s="1105"/>
      <c r="R2" s="1106"/>
    </row>
    <row r="3" spans="1:19" ht="36.6" customHeight="1">
      <c r="A3" s="1110"/>
      <c r="B3" s="1117"/>
      <c r="C3" s="1117"/>
      <c r="D3" s="1117"/>
      <c r="E3" s="1117"/>
      <c r="F3" s="1117"/>
      <c r="G3" s="1118"/>
      <c r="H3" s="703" t="s">
        <v>747</v>
      </c>
      <c r="I3" s="891"/>
      <c r="J3" s="891"/>
      <c r="K3" s="889">
        <v>0.21029999999999999</v>
      </c>
      <c r="L3" s="889">
        <v>0.20530000000000001</v>
      </c>
      <c r="M3" s="1105"/>
      <c r="N3" s="1105"/>
      <c r="O3" s="1105"/>
      <c r="P3" s="1105"/>
      <c r="Q3" s="1105"/>
      <c r="R3" s="1106"/>
    </row>
    <row r="4" spans="1:19" ht="29.1" customHeight="1">
      <c r="A4" s="1110"/>
      <c r="B4" s="1117"/>
      <c r="C4" s="1117"/>
      <c r="D4" s="1117"/>
      <c r="E4" s="1117"/>
      <c r="F4" s="1117"/>
      <c r="G4" s="1118"/>
      <c r="H4" s="703" t="s">
        <v>748</v>
      </c>
      <c r="I4" s="891">
        <v>1365</v>
      </c>
      <c r="J4" s="891">
        <v>2730</v>
      </c>
      <c r="K4" s="627">
        <v>287.05950000000001</v>
      </c>
      <c r="L4" s="627">
        <v>560.46900000000005</v>
      </c>
      <c r="M4" s="1105"/>
      <c r="N4" s="1105"/>
      <c r="O4" s="1105"/>
      <c r="P4" s="1105"/>
      <c r="Q4" s="1105"/>
      <c r="R4" s="1106"/>
    </row>
    <row r="5" spans="1:19" ht="18.95" customHeight="1">
      <c r="A5" s="1110"/>
      <c r="B5" s="1117"/>
      <c r="C5" s="1117"/>
      <c r="D5" s="1117"/>
      <c r="E5" s="1117"/>
      <c r="F5" s="1117"/>
      <c r="G5" s="1118"/>
      <c r="H5" s="703" t="s">
        <v>749</v>
      </c>
      <c r="I5" s="891">
        <v>195</v>
      </c>
      <c r="J5" s="891">
        <v>390</v>
      </c>
      <c r="K5" s="627">
        <v>41.008500000000005</v>
      </c>
      <c r="L5" s="627">
        <v>80.067000000000007</v>
      </c>
      <c r="M5" s="1105"/>
      <c r="N5" s="1105"/>
      <c r="O5" s="1105"/>
      <c r="P5" s="1105"/>
      <c r="Q5" s="1105"/>
      <c r="R5" s="1106"/>
    </row>
    <row r="6" spans="1:19" ht="37.5" customHeight="1">
      <c r="A6" s="1111"/>
      <c r="B6" s="1119"/>
      <c r="C6" s="1119"/>
      <c r="D6" s="1119"/>
      <c r="E6" s="1119"/>
      <c r="F6" s="1119"/>
      <c r="G6" s="1120"/>
      <c r="H6" s="1104"/>
      <c r="I6" s="1104"/>
      <c r="J6" s="1104"/>
      <c r="K6" s="1104"/>
      <c r="L6" s="1104"/>
      <c r="M6" s="1107"/>
      <c r="N6" s="1107"/>
      <c r="O6" s="1107"/>
      <c r="P6" s="1107"/>
      <c r="Q6" s="1107"/>
      <c r="R6" s="1108"/>
    </row>
    <row r="7" spans="1:19" ht="39.950000000000003" customHeight="1">
      <c r="A7" s="1112" t="s">
        <v>509</v>
      </c>
      <c r="B7" s="1113"/>
      <c r="C7" s="1113"/>
      <c r="D7" s="1114"/>
      <c r="E7" s="600" t="s">
        <v>115</v>
      </c>
      <c r="F7" s="601" t="s">
        <v>116</v>
      </c>
      <c r="G7" s="601" t="s">
        <v>117</v>
      </c>
      <c r="H7" s="97" t="s">
        <v>530</v>
      </c>
      <c r="I7" s="97" t="s">
        <v>49</v>
      </c>
      <c r="J7" s="97" t="s">
        <v>118</v>
      </c>
      <c r="K7" s="97" t="s">
        <v>119</v>
      </c>
      <c r="L7" s="63" t="s">
        <v>529</v>
      </c>
      <c r="M7" s="97" t="s">
        <v>120</v>
      </c>
      <c r="N7" s="97" t="s">
        <v>53</v>
      </c>
      <c r="O7" s="97" t="s">
        <v>55</v>
      </c>
      <c r="P7" s="97" t="s">
        <v>57</v>
      </c>
      <c r="Q7" s="63" t="s">
        <v>528</v>
      </c>
      <c r="R7" s="64" t="s">
        <v>527</v>
      </c>
    </row>
    <row r="8" spans="1:19" ht="15" customHeight="1">
      <c r="A8" s="1100"/>
      <c r="B8" s="141"/>
      <c r="C8" s="70" t="s">
        <v>25</v>
      </c>
      <c r="D8" s="71" t="s">
        <v>24</v>
      </c>
      <c r="E8" s="142"/>
      <c r="F8" s="628">
        <v>0.16669999999999999</v>
      </c>
      <c r="G8" s="628">
        <v>0.1041</v>
      </c>
      <c r="H8" s="601"/>
      <c r="I8" s="629"/>
      <c r="J8" s="630"/>
      <c r="K8" s="631"/>
      <c r="L8" s="632">
        <v>2</v>
      </c>
      <c r="M8" s="628">
        <v>1.5299999999999999E-2</v>
      </c>
      <c r="N8" s="633">
        <v>3.9E-2</v>
      </c>
      <c r="O8" s="633">
        <v>3.8E-3</v>
      </c>
      <c r="P8" s="634">
        <v>0.03</v>
      </c>
      <c r="Q8" s="143"/>
      <c r="R8" s="143"/>
    </row>
    <row r="9" spans="1:19" ht="15" customHeight="1">
      <c r="A9" s="1101"/>
      <c r="B9" s="865" t="s">
        <v>158</v>
      </c>
      <c r="C9" s="153">
        <f>('4 KALKULATION Detail'!C35)</f>
        <v>0</v>
      </c>
      <c r="D9" s="154">
        <f>('4 KALKULATION Detail'!F35)</f>
        <v>0</v>
      </c>
      <c r="E9" s="144">
        <f>D9/((1+1/6)*(1+$G$8))</f>
        <v>0</v>
      </c>
      <c r="F9" s="145">
        <f>(E9*F8)</f>
        <v>0</v>
      </c>
      <c r="G9" s="144">
        <f t="shared" ref="G9:G65" si="0">(F9+E9)*$G$8</f>
        <v>0</v>
      </c>
      <c r="H9" s="329">
        <f>IF(AND(C9=0),0,IF(E9/C9&gt;$I$4,C9*$K$4,E9*$K$3))</f>
        <v>0</v>
      </c>
      <c r="I9" s="330">
        <f>IF(F9&gt;$J$2,$L$2,F9*$L$3)</f>
        <v>0</v>
      </c>
      <c r="J9" s="331">
        <f t="shared" ref="J9:J65" si="1">IF(E9*$G$8&gt;(0.5833*(C9)*$I$5),(0.5833*(C9)*$K$5),E9*$G$8*$K$3)</f>
        <v>0</v>
      </c>
      <c r="K9" s="332">
        <f t="shared" ref="K9:K65" si="2">IF(F9&gt;$J$2,0,IF(F9*$G$8&gt;($J$2-F9),($J$2-F9),F9*$G$8*$L$3))</f>
        <v>0</v>
      </c>
      <c r="L9" s="333">
        <f>(C9)*$L$8</f>
        <v>0</v>
      </c>
      <c r="M9" s="334">
        <f>D9*$M$8</f>
        <v>0</v>
      </c>
      <c r="N9" s="332">
        <f>D9*$N$8</f>
        <v>0</v>
      </c>
      <c r="O9" s="332">
        <f>D9*$O$8</f>
        <v>0</v>
      </c>
      <c r="P9" s="332">
        <f>D9*$P$8</f>
        <v>0</v>
      </c>
      <c r="Q9" s="147">
        <f>H9+I9+J9+K9+L9+M9+N9+P9+O9</f>
        <v>0</v>
      </c>
      <c r="R9" s="147">
        <f t="shared" ref="R9:R49" si="3">Q9+E9+F9+G9</f>
        <v>0</v>
      </c>
    </row>
    <row r="10" spans="1:19" ht="15" customHeight="1">
      <c r="A10" s="1101"/>
      <c r="B10" s="865" t="s">
        <v>26</v>
      </c>
      <c r="C10" s="153">
        <f>('4 KALKULATION Detail'!C36)</f>
        <v>0</v>
      </c>
      <c r="D10" s="154">
        <f>('4 KALKULATION Detail'!F36)</f>
        <v>0</v>
      </c>
      <c r="E10" s="144">
        <f t="shared" ref="E10:E65" si="4">D10/((1+1/6)*(1+$G$8))</f>
        <v>0</v>
      </c>
      <c r="F10" s="145">
        <f t="shared" ref="F10:F49" si="5">E10*$F$8</f>
        <v>0</v>
      </c>
      <c r="G10" s="144">
        <f t="shared" si="0"/>
        <v>0</v>
      </c>
      <c r="H10" s="329">
        <f t="shared" ref="H10:H65" si="6">IF(AND(C10=0),0,IF(E10/C10&gt;$I$4,C10*$K$4,E10*$K$3))</f>
        <v>0</v>
      </c>
      <c r="I10" s="335">
        <f t="shared" ref="I10:I65" si="7">IF(F10&gt;$J$2,$L$2,F10*$L$3)</f>
        <v>0</v>
      </c>
      <c r="J10" s="336">
        <f t="shared" si="1"/>
        <v>0</v>
      </c>
      <c r="K10" s="337">
        <f t="shared" si="2"/>
        <v>0</v>
      </c>
      <c r="L10" s="338">
        <f t="shared" ref="L10:L49" si="8">(C10)*$L$8</f>
        <v>0</v>
      </c>
      <c r="M10" s="339">
        <f t="shared" ref="M10:M49" si="9">D10*$M$8</f>
        <v>0</v>
      </c>
      <c r="N10" s="337">
        <f t="shared" ref="N10:N49" si="10">D10*$N$8</f>
        <v>0</v>
      </c>
      <c r="O10" s="337">
        <f t="shared" ref="O10:O49" si="11">D10*$O$8</f>
        <v>0</v>
      </c>
      <c r="P10" s="337">
        <f t="shared" ref="P10:P49" si="12">D10*$P$8</f>
        <v>0</v>
      </c>
      <c r="Q10" s="144">
        <f t="shared" ref="Q10:Q49" si="13">H10+I10+J10+K10+L10+M10+N10+P10+O10</f>
        <v>0</v>
      </c>
      <c r="R10" s="144">
        <f t="shared" si="3"/>
        <v>0</v>
      </c>
      <c r="S10" s="67"/>
    </row>
    <row r="11" spans="1:19" ht="15" customHeight="1">
      <c r="A11" s="1101"/>
      <c r="B11" s="72" t="s">
        <v>2</v>
      </c>
      <c r="C11" s="153">
        <f>('4 KALKULATION Detail'!C37)</f>
        <v>0</v>
      </c>
      <c r="D11" s="154">
        <f>('4 KALKULATION Detail'!F37)</f>
        <v>0</v>
      </c>
      <c r="E11" s="144">
        <f t="shared" si="4"/>
        <v>0</v>
      </c>
      <c r="F11" s="145">
        <f t="shared" si="5"/>
        <v>0</v>
      </c>
      <c r="G11" s="144">
        <f t="shared" si="0"/>
        <v>0</v>
      </c>
      <c r="H11" s="329">
        <f t="shared" si="6"/>
        <v>0</v>
      </c>
      <c r="I11" s="335">
        <f t="shared" si="7"/>
        <v>0</v>
      </c>
      <c r="J11" s="336">
        <f t="shared" si="1"/>
        <v>0</v>
      </c>
      <c r="K11" s="337">
        <f t="shared" si="2"/>
        <v>0</v>
      </c>
      <c r="L11" s="338">
        <f t="shared" si="8"/>
        <v>0</v>
      </c>
      <c r="M11" s="339">
        <f t="shared" si="9"/>
        <v>0</v>
      </c>
      <c r="N11" s="337">
        <f t="shared" si="10"/>
        <v>0</v>
      </c>
      <c r="O11" s="337">
        <f t="shared" si="11"/>
        <v>0</v>
      </c>
      <c r="P11" s="337">
        <f t="shared" si="12"/>
        <v>0</v>
      </c>
      <c r="Q11" s="144">
        <f t="shared" si="13"/>
        <v>0</v>
      </c>
      <c r="R11" s="144">
        <f t="shared" si="3"/>
        <v>0</v>
      </c>
      <c r="S11" s="67"/>
    </row>
    <row r="12" spans="1:19" ht="15" customHeight="1">
      <c r="A12" s="1101"/>
      <c r="B12" s="865" t="s">
        <v>27</v>
      </c>
      <c r="C12" s="153">
        <f>('4 KALKULATION Detail'!C38)</f>
        <v>0</v>
      </c>
      <c r="D12" s="154">
        <f>('4 KALKULATION Detail'!F38)</f>
        <v>0</v>
      </c>
      <c r="E12" s="144">
        <f t="shared" si="4"/>
        <v>0</v>
      </c>
      <c r="F12" s="145">
        <f t="shared" si="5"/>
        <v>0</v>
      </c>
      <c r="G12" s="144">
        <f t="shared" si="0"/>
        <v>0</v>
      </c>
      <c r="H12" s="329">
        <f t="shared" si="6"/>
        <v>0</v>
      </c>
      <c r="I12" s="335">
        <f t="shared" si="7"/>
        <v>0</v>
      </c>
      <c r="J12" s="336">
        <f t="shared" si="1"/>
        <v>0</v>
      </c>
      <c r="K12" s="337">
        <f t="shared" si="2"/>
        <v>0</v>
      </c>
      <c r="L12" s="338">
        <f t="shared" si="8"/>
        <v>0</v>
      </c>
      <c r="M12" s="339">
        <f t="shared" si="9"/>
        <v>0</v>
      </c>
      <c r="N12" s="337">
        <f t="shared" si="10"/>
        <v>0</v>
      </c>
      <c r="O12" s="337">
        <f t="shared" si="11"/>
        <v>0</v>
      </c>
      <c r="P12" s="337">
        <f t="shared" si="12"/>
        <v>0</v>
      </c>
      <c r="Q12" s="144">
        <f t="shared" si="13"/>
        <v>0</v>
      </c>
      <c r="R12" s="144">
        <f t="shared" si="3"/>
        <v>0</v>
      </c>
    </row>
    <row r="13" spans="1:19" ht="15" customHeight="1">
      <c r="A13" s="1101"/>
      <c r="B13" s="865" t="s">
        <v>28</v>
      </c>
      <c r="C13" s="153">
        <f>('4 KALKULATION Detail'!C39)</f>
        <v>0</v>
      </c>
      <c r="D13" s="154">
        <f>('4 KALKULATION Detail'!F39)</f>
        <v>0</v>
      </c>
      <c r="E13" s="144">
        <f t="shared" si="4"/>
        <v>0</v>
      </c>
      <c r="F13" s="145">
        <f t="shared" si="5"/>
        <v>0</v>
      </c>
      <c r="G13" s="144">
        <f t="shared" si="0"/>
        <v>0</v>
      </c>
      <c r="H13" s="329">
        <f t="shared" si="6"/>
        <v>0</v>
      </c>
      <c r="I13" s="335">
        <f t="shared" si="7"/>
        <v>0</v>
      </c>
      <c r="J13" s="336">
        <f t="shared" si="1"/>
        <v>0</v>
      </c>
      <c r="K13" s="337">
        <f t="shared" si="2"/>
        <v>0</v>
      </c>
      <c r="L13" s="338">
        <f t="shared" si="8"/>
        <v>0</v>
      </c>
      <c r="M13" s="339">
        <f t="shared" si="9"/>
        <v>0</v>
      </c>
      <c r="N13" s="337">
        <f t="shared" si="10"/>
        <v>0</v>
      </c>
      <c r="O13" s="337">
        <f t="shared" si="11"/>
        <v>0</v>
      </c>
      <c r="P13" s="337">
        <f t="shared" si="12"/>
        <v>0</v>
      </c>
      <c r="Q13" s="144">
        <f t="shared" si="13"/>
        <v>0</v>
      </c>
      <c r="R13" s="144">
        <f t="shared" si="3"/>
        <v>0</v>
      </c>
    </row>
    <row r="14" spans="1:19" ht="15" customHeight="1">
      <c r="A14" s="1101"/>
      <c r="B14" s="865" t="s">
        <v>515</v>
      </c>
      <c r="C14" s="153">
        <f>('4 KALKULATION Detail'!C40)</f>
        <v>0</v>
      </c>
      <c r="D14" s="154">
        <f>('4 KALKULATION Detail'!F40)</f>
        <v>0</v>
      </c>
      <c r="E14" s="144">
        <f t="shared" si="4"/>
        <v>0</v>
      </c>
      <c r="F14" s="145">
        <f t="shared" si="5"/>
        <v>0</v>
      </c>
      <c r="G14" s="144">
        <f t="shared" si="0"/>
        <v>0</v>
      </c>
      <c r="H14" s="329">
        <f t="shared" si="6"/>
        <v>0</v>
      </c>
      <c r="I14" s="335">
        <f t="shared" si="7"/>
        <v>0</v>
      </c>
      <c r="J14" s="336">
        <f t="shared" si="1"/>
        <v>0</v>
      </c>
      <c r="K14" s="337">
        <f t="shared" si="2"/>
        <v>0</v>
      </c>
      <c r="L14" s="338">
        <f t="shared" si="8"/>
        <v>0</v>
      </c>
      <c r="M14" s="339">
        <f t="shared" si="9"/>
        <v>0</v>
      </c>
      <c r="N14" s="337">
        <f t="shared" si="10"/>
        <v>0</v>
      </c>
      <c r="O14" s="337">
        <f t="shared" si="11"/>
        <v>0</v>
      </c>
      <c r="P14" s="337">
        <f t="shared" si="12"/>
        <v>0</v>
      </c>
      <c r="Q14" s="144">
        <f t="shared" si="13"/>
        <v>0</v>
      </c>
      <c r="R14" s="144">
        <f t="shared" si="3"/>
        <v>0</v>
      </c>
    </row>
    <row r="15" spans="1:19" ht="15" customHeight="1">
      <c r="A15" s="1101"/>
      <c r="B15" s="865" t="s">
        <v>29</v>
      </c>
      <c r="C15" s="153">
        <f>('4 KALKULATION Detail'!C41)</f>
        <v>0</v>
      </c>
      <c r="D15" s="154">
        <f>('4 KALKULATION Detail'!F41)</f>
        <v>0</v>
      </c>
      <c r="E15" s="144">
        <f t="shared" si="4"/>
        <v>0</v>
      </c>
      <c r="F15" s="145">
        <f t="shared" si="5"/>
        <v>0</v>
      </c>
      <c r="G15" s="144">
        <f t="shared" si="0"/>
        <v>0</v>
      </c>
      <c r="H15" s="329">
        <f t="shared" si="6"/>
        <v>0</v>
      </c>
      <c r="I15" s="335">
        <f t="shared" si="7"/>
        <v>0</v>
      </c>
      <c r="J15" s="336">
        <f t="shared" si="1"/>
        <v>0</v>
      </c>
      <c r="K15" s="337">
        <f t="shared" si="2"/>
        <v>0</v>
      </c>
      <c r="L15" s="338">
        <f t="shared" si="8"/>
        <v>0</v>
      </c>
      <c r="M15" s="339">
        <f t="shared" si="9"/>
        <v>0</v>
      </c>
      <c r="N15" s="337">
        <f t="shared" si="10"/>
        <v>0</v>
      </c>
      <c r="O15" s="337">
        <f t="shared" si="11"/>
        <v>0</v>
      </c>
      <c r="P15" s="337">
        <f t="shared" si="12"/>
        <v>0</v>
      </c>
      <c r="Q15" s="144">
        <f t="shared" si="13"/>
        <v>0</v>
      </c>
      <c r="R15" s="144">
        <f t="shared" si="3"/>
        <v>0</v>
      </c>
    </row>
    <row r="16" spans="1:19" ht="15" customHeight="1">
      <c r="A16" s="1101"/>
      <c r="B16" s="865" t="s">
        <v>3</v>
      </c>
      <c r="C16" s="153">
        <f>('4 KALKULATION Detail'!C42)</f>
        <v>0</v>
      </c>
      <c r="D16" s="154">
        <f>('4 KALKULATION Detail'!F42)</f>
        <v>0</v>
      </c>
      <c r="E16" s="144">
        <f t="shared" si="4"/>
        <v>0</v>
      </c>
      <c r="F16" s="145">
        <f t="shared" si="5"/>
        <v>0</v>
      </c>
      <c r="G16" s="144">
        <f t="shared" si="0"/>
        <v>0</v>
      </c>
      <c r="H16" s="329">
        <f t="shared" si="6"/>
        <v>0</v>
      </c>
      <c r="I16" s="335">
        <f t="shared" si="7"/>
        <v>0</v>
      </c>
      <c r="J16" s="336">
        <f t="shared" si="1"/>
        <v>0</v>
      </c>
      <c r="K16" s="337">
        <f t="shared" si="2"/>
        <v>0</v>
      </c>
      <c r="L16" s="338">
        <f t="shared" si="8"/>
        <v>0</v>
      </c>
      <c r="M16" s="339">
        <f t="shared" si="9"/>
        <v>0</v>
      </c>
      <c r="N16" s="337">
        <f t="shared" si="10"/>
        <v>0</v>
      </c>
      <c r="O16" s="337">
        <f t="shared" si="11"/>
        <v>0</v>
      </c>
      <c r="P16" s="337">
        <f t="shared" si="12"/>
        <v>0</v>
      </c>
      <c r="Q16" s="144">
        <f t="shared" si="13"/>
        <v>0</v>
      </c>
      <c r="R16" s="144">
        <f t="shared" si="3"/>
        <v>0</v>
      </c>
    </row>
    <row r="17" spans="1:18" ht="15" customHeight="1">
      <c r="A17" s="1101"/>
      <c r="B17" s="865" t="s">
        <v>30</v>
      </c>
      <c r="C17" s="153">
        <f>('4 KALKULATION Detail'!C43)</f>
        <v>0</v>
      </c>
      <c r="D17" s="154">
        <f>('4 KALKULATION Detail'!F43)</f>
        <v>0</v>
      </c>
      <c r="E17" s="144">
        <f t="shared" si="4"/>
        <v>0</v>
      </c>
      <c r="F17" s="145">
        <f t="shared" si="5"/>
        <v>0</v>
      </c>
      <c r="G17" s="144">
        <f t="shared" si="0"/>
        <v>0</v>
      </c>
      <c r="H17" s="329">
        <f t="shared" si="6"/>
        <v>0</v>
      </c>
      <c r="I17" s="335">
        <f t="shared" si="7"/>
        <v>0</v>
      </c>
      <c r="J17" s="336">
        <f t="shared" si="1"/>
        <v>0</v>
      </c>
      <c r="K17" s="337">
        <f t="shared" si="2"/>
        <v>0</v>
      </c>
      <c r="L17" s="338">
        <f t="shared" si="8"/>
        <v>0</v>
      </c>
      <c r="M17" s="339">
        <f t="shared" si="9"/>
        <v>0</v>
      </c>
      <c r="N17" s="337">
        <f t="shared" si="10"/>
        <v>0</v>
      </c>
      <c r="O17" s="337">
        <f t="shared" si="11"/>
        <v>0</v>
      </c>
      <c r="P17" s="337">
        <f t="shared" si="12"/>
        <v>0</v>
      </c>
      <c r="Q17" s="144">
        <f t="shared" si="13"/>
        <v>0</v>
      </c>
      <c r="R17" s="144">
        <f t="shared" si="3"/>
        <v>0</v>
      </c>
    </row>
    <row r="18" spans="1:18" ht="15" customHeight="1">
      <c r="A18" s="1101"/>
      <c r="B18" s="865" t="s">
        <v>31</v>
      </c>
      <c r="C18" s="153">
        <f>('4 KALKULATION Detail'!C44)</f>
        <v>0</v>
      </c>
      <c r="D18" s="154">
        <f>('4 KALKULATION Detail'!F44)</f>
        <v>0</v>
      </c>
      <c r="E18" s="144">
        <f t="shared" si="4"/>
        <v>0</v>
      </c>
      <c r="F18" s="145">
        <f t="shared" si="5"/>
        <v>0</v>
      </c>
      <c r="G18" s="144">
        <f t="shared" si="0"/>
        <v>0</v>
      </c>
      <c r="H18" s="329">
        <f t="shared" si="6"/>
        <v>0</v>
      </c>
      <c r="I18" s="335">
        <f t="shared" si="7"/>
        <v>0</v>
      </c>
      <c r="J18" s="336">
        <f t="shared" si="1"/>
        <v>0</v>
      </c>
      <c r="K18" s="337">
        <f t="shared" si="2"/>
        <v>0</v>
      </c>
      <c r="L18" s="338">
        <f t="shared" si="8"/>
        <v>0</v>
      </c>
      <c r="M18" s="339">
        <f t="shared" si="9"/>
        <v>0</v>
      </c>
      <c r="N18" s="337">
        <f t="shared" si="10"/>
        <v>0</v>
      </c>
      <c r="O18" s="337">
        <f t="shared" si="11"/>
        <v>0</v>
      </c>
      <c r="P18" s="337">
        <f t="shared" si="12"/>
        <v>0</v>
      </c>
      <c r="Q18" s="144">
        <f t="shared" si="13"/>
        <v>0</v>
      </c>
      <c r="R18" s="144">
        <f t="shared" si="3"/>
        <v>0</v>
      </c>
    </row>
    <row r="19" spans="1:18" ht="15" customHeight="1">
      <c r="A19" s="1101"/>
      <c r="B19" s="865" t="s">
        <v>4</v>
      </c>
      <c r="C19" s="153">
        <f>('4 KALKULATION Detail'!C45)</f>
        <v>0</v>
      </c>
      <c r="D19" s="154">
        <f>('4 KALKULATION Detail'!F45)</f>
        <v>0</v>
      </c>
      <c r="E19" s="144">
        <f t="shared" si="4"/>
        <v>0</v>
      </c>
      <c r="F19" s="145">
        <f t="shared" si="5"/>
        <v>0</v>
      </c>
      <c r="G19" s="144">
        <f t="shared" si="0"/>
        <v>0</v>
      </c>
      <c r="H19" s="329">
        <f t="shared" si="6"/>
        <v>0</v>
      </c>
      <c r="I19" s="335">
        <f t="shared" si="7"/>
        <v>0</v>
      </c>
      <c r="J19" s="336">
        <f t="shared" si="1"/>
        <v>0</v>
      </c>
      <c r="K19" s="337">
        <f t="shared" si="2"/>
        <v>0</v>
      </c>
      <c r="L19" s="338">
        <f t="shared" si="8"/>
        <v>0</v>
      </c>
      <c r="M19" s="339">
        <f t="shared" si="9"/>
        <v>0</v>
      </c>
      <c r="N19" s="337">
        <f t="shared" si="10"/>
        <v>0</v>
      </c>
      <c r="O19" s="337">
        <f t="shared" si="11"/>
        <v>0</v>
      </c>
      <c r="P19" s="337">
        <f t="shared" si="12"/>
        <v>0</v>
      </c>
      <c r="Q19" s="144">
        <f t="shared" si="13"/>
        <v>0</v>
      </c>
      <c r="R19" s="144">
        <f t="shared" si="3"/>
        <v>0</v>
      </c>
    </row>
    <row r="20" spans="1:18" ht="15" customHeight="1">
      <c r="A20" s="1101"/>
      <c r="B20" s="865" t="s">
        <v>516</v>
      </c>
      <c r="C20" s="153">
        <f>('4 KALKULATION Detail'!C46)</f>
        <v>0</v>
      </c>
      <c r="D20" s="154">
        <f>('4 KALKULATION Detail'!F46)</f>
        <v>0</v>
      </c>
      <c r="E20" s="144">
        <f t="shared" si="4"/>
        <v>0</v>
      </c>
      <c r="F20" s="145">
        <f t="shared" si="5"/>
        <v>0</v>
      </c>
      <c r="G20" s="144">
        <f t="shared" si="0"/>
        <v>0</v>
      </c>
      <c r="H20" s="329">
        <f t="shared" si="6"/>
        <v>0</v>
      </c>
      <c r="I20" s="335">
        <f t="shared" si="7"/>
        <v>0</v>
      </c>
      <c r="J20" s="336">
        <f t="shared" si="1"/>
        <v>0</v>
      </c>
      <c r="K20" s="337">
        <f t="shared" si="2"/>
        <v>0</v>
      </c>
      <c r="L20" s="338">
        <f t="shared" si="8"/>
        <v>0</v>
      </c>
      <c r="M20" s="339">
        <f t="shared" si="9"/>
        <v>0</v>
      </c>
      <c r="N20" s="337">
        <f t="shared" si="10"/>
        <v>0</v>
      </c>
      <c r="O20" s="337">
        <f t="shared" si="11"/>
        <v>0</v>
      </c>
      <c r="P20" s="337">
        <f t="shared" si="12"/>
        <v>0</v>
      </c>
      <c r="Q20" s="144">
        <f t="shared" si="13"/>
        <v>0</v>
      </c>
      <c r="R20" s="144">
        <f t="shared" si="3"/>
        <v>0</v>
      </c>
    </row>
    <row r="21" spans="1:18" ht="15" customHeight="1">
      <c r="A21" s="1101"/>
      <c r="B21" s="865" t="s">
        <v>32</v>
      </c>
      <c r="C21" s="153">
        <f>('4 KALKULATION Detail'!C47)</f>
        <v>0</v>
      </c>
      <c r="D21" s="154">
        <f>('4 KALKULATION Detail'!F47)</f>
        <v>0</v>
      </c>
      <c r="E21" s="144">
        <f t="shared" si="4"/>
        <v>0</v>
      </c>
      <c r="F21" s="145">
        <f t="shared" si="5"/>
        <v>0</v>
      </c>
      <c r="G21" s="144">
        <f t="shared" si="0"/>
        <v>0</v>
      </c>
      <c r="H21" s="329">
        <f t="shared" si="6"/>
        <v>0</v>
      </c>
      <c r="I21" s="335">
        <f t="shared" si="7"/>
        <v>0</v>
      </c>
      <c r="J21" s="336">
        <f t="shared" si="1"/>
        <v>0</v>
      </c>
      <c r="K21" s="337">
        <f t="shared" si="2"/>
        <v>0</v>
      </c>
      <c r="L21" s="338">
        <f t="shared" si="8"/>
        <v>0</v>
      </c>
      <c r="M21" s="339">
        <f t="shared" si="9"/>
        <v>0</v>
      </c>
      <c r="N21" s="337">
        <f t="shared" si="10"/>
        <v>0</v>
      </c>
      <c r="O21" s="337">
        <f t="shared" si="11"/>
        <v>0</v>
      </c>
      <c r="P21" s="337">
        <f t="shared" si="12"/>
        <v>0</v>
      </c>
      <c r="Q21" s="144">
        <f t="shared" si="13"/>
        <v>0</v>
      </c>
      <c r="R21" s="144">
        <f t="shared" si="3"/>
        <v>0</v>
      </c>
    </row>
    <row r="22" spans="1:18" ht="15" customHeight="1">
      <c r="A22" s="1101"/>
      <c r="B22" s="865" t="s">
        <v>33</v>
      </c>
      <c r="C22" s="153">
        <f>('4 KALKULATION Detail'!C48)</f>
        <v>0</v>
      </c>
      <c r="D22" s="154">
        <f>('4 KALKULATION Detail'!F48)</f>
        <v>0</v>
      </c>
      <c r="E22" s="144">
        <f t="shared" si="4"/>
        <v>0</v>
      </c>
      <c r="F22" s="145">
        <f t="shared" si="5"/>
        <v>0</v>
      </c>
      <c r="G22" s="144">
        <f t="shared" si="0"/>
        <v>0</v>
      </c>
      <c r="H22" s="329">
        <f t="shared" si="6"/>
        <v>0</v>
      </c>
      <c r="I22" s="335">
        <f t="shared" si="7"/>
        <v>0</v>
      </c>
      <c r="J22" s="336">
        <f t="shared" si="1"/>
        <v>0</v>
      </c>
      <c r="K22" s="337">
        <f t="shared" si="2"/>
        <v>0</v>
      </c>
      <c r="L22" s="338">
        <f t="shared" si="8"/>
        <v>0</v>
      </c>
      <c r="M22" s="339">
        <f t="shared" si="9"/>
        <v>0</v>
      </c>
      <c r="N22" s="337">
        <f t="shared" si="10"/>
        <v>0</v>
      </c>
      <c r="O22" s="337">
        <f t="shared" si="11"/>
        <v>0</v>
      </c>
      <c r="P22" s="337">
        <f t="shared" si="12"/>
        <v>0</v>
      </c>
      <c r="Q22" s="144">
        <f t="shared" si="13"/>
        <v>0</v>
      </c>
      <c r="R22" s="144">
        <f t="shared" si="3"/>
        <v>0</v>
      </c>
    </row>
    <row r="23" spans="1:18" ht="15" customHeight="1">
      <c r="A23" s="1101"/>
      <c r="B23" s="865" t="s">
        <v>34</v>
      </c>
      <c r="C23" s="153">
        <f>('4 KALKULATION Detail'!C49)</f>
        <v>0</v>
      </c>
      <c r="D23" s="154">
        <f>('4 KALKULATION Detail'!F49)</f>
        <v>0</v>
      </c>
      <c r="E23" s="144">
        <f t="shared" si="4"/>
        <v>0</v>
      </c>
      <c r="F23" s="146">
        <f t="shared" si="5"/>
        <v>0</v>
      </c>
      <c r="G23" s="144">
        <f t="shared" si="0"/>
        <v>0</v>
      </c>
      <c r="H23" s="329">
        <f t="shared" si="6"/>
        <v>0</v>
      </c>
      <c r="I23" s="335">
        <f t="shared" si="7"/>
        <v>0</v>
      </c>
      <c r="J23" s="336">
        <f t="shared" si="1"/>
        <v>0</v>
      </c>
      <c r="K23" s="337">
        <f t="shared" si="2"/>
        <v>0</v>
      </c>
      <c r="L23" s="338">
        <f t="shared" si="8"/>
        <v>0</v>
      </c>
      <c r="M23" s="339">
        <f t="shared" si="9"/>
        <v>0</v>
      </c>
      <c r="N23" s="337">
        <f t="shared" si="10"/>
        <v>0</v>
      </c>
      <c r="O23" s="337">
        <f t="shared" si="11"/>
        <v>0</v>
      </c>
      <c r="P23" s="337">
        <f t="shared" si="12"/>
        <v>0</v>
      </c>
      <c r="Q23" s="144">
        <f t="shared" si="13"/>
        <v>0</v>
      </c>
      <c r="R23" s="144">
        <f t="shared" si="3"/>
        <v>0</v>
      </c>
    </row>
    <row r="24" spans="1:18" ht="15" customHeight="1">
      <c r="A24" s="1101"/>
      <c r="B24" s="865" t="s">
        <v>514</v>
      </c>
      <c r="C24" s="153">
        <f>('4 KALKULATION Detail'!C50)</f>
        <v>0</v>
      </c>
      <c r="D24" s="154">
        <f>('4 KALKULATION Detail'!F50)</f>
        <v>0</v>
      </c>
      <c r="E24" s="144">
        <f t="shared" si="4"/>
        <v>0</v>
      </c>
      <c r="F24" s="146">
        <f t="shared" si="5"/>
        <v>0</v>
      </c>
      <c r="G24" s="144">
        <f t="shared" si="0"/>
        <v>0</v>
      </c>
      <c r="H24" s="329">
        <f t="shared" si="6"/>
        <v>0</v>
      </c>
      <c r="I24" s="335">
        <f t="shared" si="7"/>
        <v>0</v>
      </c>
      <c r="J24" s="336">
        <f t="shared" si="1"/>
        <v>0</v>
      </c>
      <c r="K24" s="337">
        <f t="shared" si="2"/>
        <v>0</v>
      </c>
      <c r="L24" s="338">
        <f t="shared" si="8"/>
        <v>0</v>
      </c>
      <c r="M24" s="339">
        <f t="shared" si="9"/>
        <v>0</v>
      </c>
      <c r="N24" s="337">
        <f t="shared" si="10"/>
        <v>0</v>
      </c>
      <c r="O24" s="337">
        <f t="shared" si="11"/>
        <v>0</v>
      </c>
      <c r="P24" s="337">
        <f t="shared" si="12"/>
        <v>0</v>
      </c>
      <c r="Q24" s="144">
        <f t="shared" si="13"/>
        <v>0</v>
      </c>
      <c r="R24" s="144">
        <f t="shared" si="3"/>
        <v>0</v>
      </c>
    </row>
    <row r="25" spans="1:18" ht="15" customHeight="1">
      <c r="A25" s="1101"/>
      <c r="B25" s="865" t="s">
        <v>35</v>
      </c>
      <c r="C25" s="153">
        <f>('4 KALKULATION Detail'!C51)</f>
        <v>0</v>
      </c>
      <c r="D25" s="154">
        <f>('4 KALKULATION Detail'!F51)</f>
        <v>0</v>
      </c>
      <c r="E25" s="144">
        <f t="shared" si="4"/>
        <v>0</v>
      </c>
      <c r="F25" s="146">
        <f t="shared" si="5"/>
        <v>0</v>
      </c>
      <c r="G25" s="144">
        <f t="shared" si="0"/>
        <v>0</v>
      </c>
      <c r="H25" s="329">
        <f t="shared" si="6"/>
        <v>0</v>
      </c>
      <c r="I25" s="335">
        <f t="shared" si="7"/>
        <v>0</v>
      </c>
      <c r="J25" s="336">
        <f t="shared" si="1"/>
        <v>0</v>
      </c>
      <c r="K25" s="337">
        <f t="shared" si="2"/>
        <v>0</v>
      </c>
      <c r="L25" s="338">
        <f t="shared" si="8"/>
        <v>0</v>
      </c>
      <c r="M25" s="339">
        <f t="shared" si="9"/>
        <v>0</v>
      </c>
      <c r="N25" s="337">
        <f t="shared" si="10"/>
        <v>0</v>
      </c>
      <c r="O25" s="337">
        <f t="shared" si="11"/>
        <v>0</v>
      </c>
      <c r="P25" s="337">
        <f t="shared" si="12"/>
        <v>0</v>
      </c>
      <c r="Q25" s="144">
        <f t="shared" si="13"/>
        <v>0</v>
      </c>
      <c r="R25" s="144">
        <f t="shared" si="3"/>
        <v>0</v>
      </c>
    </row>
    <row r="26" spans="1:18" ht="15" customHeight="1">
      <c r="A26" s="1101"/>
      <c r="B26" s="865" t="s">
        <v>5</v>
      </c>
      <c r="C26" s="153">
        <f>('4 KALKULATION Detail'!C52)</f>
        <v>0</v>
      </c>
      <c r="D26" s="154">
        <f>('4 KALKULATION Detail'!F52)</f>
        <v>0</v>
      </c>
      <c r="E26" s="144">
        <f t="shared" si="4"/>
        <v>0</v>
      </c>
      <c r="F26" s="146">
        <f t="shared" si="5"/>
        <v>0</v>
      </c>
      <c r="G26" s="144">
        <f t="shared" si="0"/>
        <v>0</v>
      </c>
      <c r="H26" s="329">
        <f t="shared" si="6"/>
        <v>0</v>
      </c>
      <c r="I26" s="335">
        <f t="shared" si="7"/>
        <v>0</v>
      </c>
      <c r="J26" s="336">
        <f t="shared" si="1"/>
        <v>0</v>
      </c>
      <c r="K26" s="337">
        <f t="shared" si="2"/>
        <v>0</v>
      </c>
      <c r="L26" s="338">
        <f t="shared" si="8"/>
        <v>0</v>
      </c>
      <c r="M26" s="339">
        <f t="shared" si="9"/>
        <v>0</v>
      </c>
      <c r="N26" s="337">
        <f t="shared" si="10"/>
        <v>0</v>
      </c>
      <c r="O26" s="337">
        <f t="shared" si="11"/>
        <v>0</v>
      </c>
      <c r="P26" s="337">
        <f t="shared" si="12"/>
        <v>0</v>
      </c>
      <c r="Q26" s="144">
        <f t="shared" si="13"/>
        <v>0</v>
      </c>
      <c r="R26" s="144">
        <f t="shared" si="3"/>
        <v>0</v>
      </c>
    </row>
    <row r="27" spans="1:18" ht="15" customHeight="1">
      <c r="A27" s="1101"/>
      <c r="B27" s="865" t="s">
        <v>36</v>
      </c>
      <c r="C27" s="153">
        <f>('4 KALKULATION Detail'!C53)</f>
        <v>0</v>
      </c>
      <c r="D27" s="154">
        <f>('4 KALKULATION Detail'!F53)</f>
        <v>0</v>
      </c>
      <c r="E27" s="144">
        <f t="shared" si="4"/>
        <v>0</v>
      </c>
      <c r="F27" s="146">
        <f t="shared" si="5"/>
        <v>0</v>
      </c>
      <c r="G27" s="144">
        <f t="shared" si="0"/>
        <v>0</v>
      </c>
      <c r="H27" s="329">
        <f t="shared" si="6"/>
        <v>0</v>
      </c>
      <c r="I27" s="335">
        <f t="shared" si="7"/>
        <v>0</v>
      </c>
      <c r="J27" s="336">
        <f t="shared" si="1"/>
        <v>0</v>
      </c>
      <c r="K27" s="337">
        <f t="shared" si="2"/>
        <v>0</v>
      </c>
      <c r="L27" s="338">
        <f t="shared" si="8"/>
        <v>0</v>
      </c>
      <c r="M27" s="339">
        <f t="shared" si="9"/>
        <v>0</v>
      </c>
      <c r="N27" s="337">
        <f t="shared" si="10"/>
        <v>0</v>
      </c>
      <c r="O27" s="337">
        <f t="shared" si="11"/>
        <v>0</v>
      </c>
      <c r="P27" s="337">
        <f t="shared" si="12"/>
        <v>0</v>
      </c>
      <c r="Q27" s="144">
        <f t="shared" si="13"/>
        <v>0</v>
      </c>
      <c r="R27" s="144">
        <f t="shared" si="3"/>
        <v>0</v>
      </c>
    </row>
    <row r="28" spans="1:18" ht="15" customHeight="1">
      <c r="A28" s="1101"/>
      <c r="B28" s="865" t="s">
        <v>37</v>
      </c>
      <c r="C28" s="153">
        <f>('4 KALKULATION Detail'!C54)</f>
        <v>0</v>
      </c>
      <c r="D28" s="154">
        <f>('4 KALKULATION Detail'!F54)</f>
        <v>0</v>
      </c>
      <c r="E28" s="144">
        <f t="shared" si="4"/>
        <v>0</v>
      </c>
      <c r="F28" s="146">
        <f t="shared" si="5"/>
        <v>0</v>
      </c>
      <c r="G28" s="144">
        <f t="shared" si="0"/>
        <v>0</v>
      </c>
      <c r="H28" s="329">
        <f t="shared" si="6"/>
        <v>0</v>
      </c>
      <c r="I28" s="335">
        <f t="shared" si="7"/>
        <v>0</v>
      </c>
      <c r="J28" s="336">
        <f t="shared" si="1"/>
        <v>0</v>
      </c>
      <c r="K28" s="337">
        <f t="shared" si="2"/>
        <v>0</v>
      </c>
      <c r="L28" s="338">
        <f t="shared" si="8"/>
        <v>0</v>
      </c>
      <c r="M28" s="339">
        <f t="shared" si="9"/>
        <v>0</v>
      </c>
      <c r="N28" s="337">
        <f t="shared" si="10"/>
        <v>0</v>
      </c>
      <c r="O28" s="337">
        <f t="shared" si="11"/>
        <v>0</v>
      </c>
      <c r="P28" s="337">
        <f t="shared" si="12"/>
        <v>0</v>
      </c>
      <c r="Q28" s="144">
        <f t="shared" si="13"/>
        <v>0</v>
      </c>
      <c r="R28" s="144">
        <f t="shared" si="3"/>
        <v>0</v>
      </c>
    </row>
    <row r="29" spans="1:18" ht="15" customHeight="1">
      <c r="A29" s="1101"/>
      <c r="B29" s="865" t="s">
        <v>38</v>
      </c>
      <c r="C29" s="153">
        <f>('4 KALKULATION Detail'!C55)</f>
        <v>0</v>
      </c>
      <c r="D29" s="154">
        <f>('4 KALKULATION Detail'!F55)</f>
        <v>0</v>
      </c>
      <c r="E29" s="144">
        <f t="shared" si="4"/>
        <v>0</v>
      </c>
      <c r="F29" s="146">
        <f t="shared" si="5"/>
        <v>0</v>
      </c>
      <c r="G29" s="144">
        <f t="shared" si="0"/>
        <v>0</v>
      </c>
      <c r="H29" s="329">
        <f t="shared" si="6"/>
        <v>0</v>
      </c>
      <c r="I29" s="335">
        <f t="shared" si="7"/>
        <v>0</v>
      </c>
      <c r="J29" s="336">
        <f t="shared" si="1"/>
        <v>0</v>
      </c>
      <c r="K29" s="337">
        <f t="shared" si="2"/>
        <v>0</v>
      </c>
      <c r="L29" s="338">
        <f t="shared" si="8"/>
        <v>0</v>
      </c>
      <c r="M29" s="339">
        <f t="shared" si="9"/>
        <v>0</v>
      </c>
      <c r="N29" s="337">
        <f t="shared" si="10"/>
        <v>0</v>
      </c>
      <c r="O29" s="337">
        <f t="shared" si="11"/>
        <v>0</v>
      </c>
      <c r="P29" s="337">
        <f t="shared" si="12"/>
        <v>0</v>
      </c>
      <c r="Q29" s="144">
        <f t="shared" si="13"/>
        <v>0</v>
      </c>
      <c r="R29" s="144">
        <f t="shared" si="3"/>
        <v>0</v>
      </c>
    </row>
    <row r="30" spans="1:18" ht="15" customHeight="1">
      <c r="A30" s="1101"/>
      <c r="B30" s="865" t="s">
        <v>517</v>
      </c>
      <c r="C30" s="153">
        <f>('4 KALKULATION Detail'!C56)</f>
        <v>0</v>
      </c>
      <c r="D30" s="154">
        <f>('4 KALKULATION Detail'!F56)</f>
        <v>0</v>
      </c>
      <c r="E30" s="144">
        <f t="shared" si="4"/>
        <v>0</v>
      </c>
      <c r="F30" s="145">
        <f t="shared" si="5"/>
        <v>0</v>
      </c>
      <c r="G30" s="144">
        <f t="shared" si="0"/>
        <v>0</v>
      </c>
      <c r="H30" s="329">
        <f t="shared" si="6"/>
        <v>0</v>
      </c>
      <c r="I30" s="335">
        <f t="shared" si="7"/>
        <v>0</v>
      </c>
      <c r="J30" s="336">
        <f t="shared" si="1"/>
        <v>0</v>
      </c>
      <c r="K30" s="337">
        <f t="shared" si="2"/>
        <v>0</v>
      </c>
      <c r="L30" s="338">
        <f t="shared" si="8"/>
        <v>0</v>
      </c>
      <c r="M30" s="339">
        <f t="shared" si="9"/>
        <v>0</v>
      </c>
      <c r="N30" s="337">
        <f t="shared" si="10"/>
        <v>0</v>
      </c>
      <c r="O30" s="337">
        <f t="shared" si="11"/>
        <v>0</v>
      </c>
      <c r="P30" s="337">
        <f t="shared" si="12"/>
        <v>0</v>
      </c>
      <c r="Q30" s="144">
        <f t="shared" si="13"/>
        <v>0</v>
      </c>
      <c r="R30" s="144">
        <f t="shared" si="3"/>
        <v>0</v>
      </c>
    </row>
    <row r="31" spans="1:18" ht="15" customHeight="1">
      <c r="A31" s="1101"/>
      <c r="B31" s="865" t="s">
        <v>518</v>
      </c>
      <c r="C31" s="153">
        <f>('4 KALKULATION Detail'!C57)</f>
        <v>0</v>
      </c>
      <c r="D31" s="154">
        <f>('4 KALKULATION Detail'!F57)</f>
        <v>0</v>
      </c>
      <c r="E31" s="144">
        <f t="shared" si="4"/>
        <v>0</v>
      </c>
      <c r="F31" s="145">
        <f t="shared" si="5"/>
        <v>0</v>
      </c>
      <c r="G31" s="144">
        <f t="shared" si="0"/>
        <v>0</v>
      </c>
      <c r="H31" s="329">
        <f t="shared" si="6"/>
        <v>0</v>
      </c>
      <c r="I31" s="335">
        <f t="shared" si="7"/>
        <v>0</v>
      </c>
      <c r="J31" s="336">
        <f t="shared" si="1"/>
        <v>0</v>
      </c>
      <c r="K31" s="337">
        <f t="shared" si="2"/>
        <v>0</v>
      </c>
      <c r="L31" s="338">
        <f t="shared" si="8"/>
        <v>0</v>
      </c>
      <c r="M31" s="339">
        <f t="shared" si="9"/>
        <v>0</v>
      </c>
      <c r="N31" s="337">
        <f t="shared" si="10"/>
        <v>0</v>
      </c>
      <c r="O31" s="337">
        <f t="shared" si="11"/>
        <v>0</v>
      </c>
      <c r="P31" s="337">
        <f t="shared" si="12"/>
        <v>0</v>
      </c>
      <c r="Q31" s="144">
        <f t="shared" si="13"/>
        <v>0</v>
      </c>
      <c r="R31" s="144">
        <f t="shared" si="3"/>
        <v>0</v>
      </c>
    </row>
    <row r="32" spans="1:18" ht="15" customHeight="1">
      <c r="A32" s="1101"/>
      <c r="B32" s="865" t="s">
        <v>519</v>
      </c>
      <c r="C32" s="153">
        <f>('4 KALKULATION Detail'!C58)</f>
        <v>0</v>
      </c>
      <c r="D32" s="154">
        <f>('4 KALKULATION Detail'!F58)</f>
        <v>0</v>
      </c>
      <c r="E32" s="144">
        <f t="shared" si="4"/>
        <v>0</v>
      </c>
      <c r="F32" s="145">
        <f t="shared" si="5"/>
        <v>0</v>
      </c>
      <c r="G32" s="144">
        <f t="shared" si="0"/>
        <v>0</v>
      </c>
      <c r="H32" s="329">
        <f t="shared" si="6"/>
        <v>0</v>
      </c>
      <c r="I32" s="335">
        <f t="shared" si="7"/>
        <v>0</v>
      </c>
      <c r="J32" s="336">
        <f t="shared" si="1"/>
        <v>0</v>
      </c>
      <c r="K32" s="337">
        <f t="shared" si="2"/>
        <v>0</v>
      </c>
      <c r="L32" s="338">
        <f t="shared" si="8"/>
        <v>0</v>
      </c>
      <c r="M32" s="339">
        <f t="shared" si="9"/>
        <v>0</v>
      </c>
      <c r="N32" s="337">
        <f t="shared" si="10"/>
        <v>0</v>
      </c>
      <c r="O32" s="337">
        <f t="shared" si="11"/>
        <v>0</v>
      </c>
      <c r="P32" s="337">
        <f t="shared" si="12"/>
        <v>0</v>
      </c>
      <c r="Q32" s="144">
        <f t="shared" si="13"/>
        <v>0</v>
      </c>
      <c r="R32" s="144">
        <f t="shared" si="3"/>
        <v>0</v>
      </c>
    </row>
    <row r="33" spans="1:18" ht="15" customHeight="1">
      <c r="A33" s="1101"/>
      <c r="B33" s="865" t="s">
        <v>524</v>
      </c>
      <c r="C33" s="153">
        <f>('4 KALKULATION Detail'!C59)</f>
        <v>0</v>
      </c>
      <c r="D33" s="154">
        <f>('4 KALKULATION Detail'!F59)</f>
        <v>0</v>
      </c>
      <c r="E33" s="144">
        <f t="shared" si="4"/>
        <v>0</v>
      </c>
      <c r="F33" s="145">
        <f t="shared" si="5"/>
        <v>0</v>
      </c>
      <c r="G33" s="144">
        <f t="shared" si="0"/>
        <v>0</v>
      </c>
      <c r="H33" s="329">
        <f t="shared" si="6"/>
        <v>0</v>
      </c>
      <c r="I33" s="335">
        <f t="shared" si="7"/>
        <v>0</v>
      </c>
      <c r="J33" s="336">
        <f t="shared" si="1"/>
        <v>0</v>
      </c>
      <c r="K33" s="337">
        <f t="shared" si="2"/>
        <v>0</v>
      </c>
      <c r="L33" s="338">
        <f t="shared" si="8"/>
        <v>0</v>
      </c>
      <c r="M33" s="339">
        <f t="shared" si="9"/>
        <v>0</v>
      </c>
      <c r="N33" s="337">
        <f t="shared" si="10"/>
        <v>0</v>
      </c>
      <c r="O33" s="337">
        <f t="shared" si="11"/>
        <v>0</v>
      </c>
      <c r="P33" s="337">
        <f t="shared" si="12"/>
        <v>0</v>
      </c>
      <c r="Q33" s="144">
        <f t="shared" si="13"/>
        <v>0</v>
      </c>
      <c r="R33" s="144">
        <f t="shared" si="3"/>
        <v>0</v>
      </c>
    </row>
    <row r="34" spans="1:18" ht="15" customHeight="1">
      <c r="A34" s="1101"/>
      <c r="B34" s="865" t="s">
        <v>525</v>
      </c>
      <c r="C34" s="153">
        <f>('4 KALKULATION Detail'!C60)</f>
        <v>0</v>
      </c>
      <c r="D34" s="154">
        <f>('4 KALKULATION Detail'!F60)</f>
        <v>0</v>
      </c>
      <c r="E34" s="144">
        <f t="shared" si="4"/>
        <v>0</v>
      </c>
      <c r="F34" s="145">
        <f t="shared" si="5"/>
        <v>0</v>
      </c>
      <c r="G34" s="144">
        <f t="shared" si="0"/>
        <v>0</v>
      </c>
      <c r="H34" s="329">
        <f t="shared" si="6"/>
        <v>0</v>
      </c>
      <c r="I34" s="335">
        <f t="shared" si="7"/>
        <v>0</v>
      </c>
      <c r="J34" s="336">
        <f t="shared" si="1"/>
        <v>0</v>
      </c>
      <c r="K34" s="337">
        <f t="shared" si="2"/>
        <v>0</v>
      </c>
      <c r="L34" s="338">
        <f t="shared" si="8"/>
        <v>0</v>
      </c>
      <c r="M34" s="339">
        <f t="shared" si="9"/>
        <v>0</v>
      </c>
      <c r="N34" s="337">
        <f t="shared" si="10"/>
        <v>0</v>
      </c>
      <c r="O34" s="337">
        <f t="shared" si="11"/>
        <v>0</v>
      </c>
      <c r="P34" s="337">
        <f t="shared" si="12"/>
        <v>0</v>
      </c>
      <c r="Q34" s="144">
        <f t="shared" si="13"/>
        <v>0</v>
      </c>
      <c r="R34" s="144">
        <f t="shared" si="3"/>
        <v>0</v>
      </c>
    </row>
    <row r="35" spans="1:18" ht="15" customHeight="1">
      <c r="A35" s="1101"/>
      <c r="B35" s="865" t="s">
        <v>526</v>
      </c>
      <c r="C35" s="153">
        <f>('4 KALKULATION Detail'!C61)</f>
        <v>0</v>
      </c>
      <c r="D35" s="154">
        <f>('4 KALKULATION Detail'!F61)</f>
        <v>0</v>
      </c>
      <c r="E35" s="144">
        <f t="shared" si="4"/>
        <v>0</v>
      </c>
      <c r="F35" s="145">
        <f t="shared" si="5"/>
        <v>0</v>
      </c>
      <c r="G35" s="144">
        <f t="shared" si="0"/>
        <v>0</v>
      </c>
      <c r="H35" s="329">
        <f t="shared" si="6"/>
        <v>0</v>
      </c>
      <c r="I35" s="335">
        <f t="shared" si="7"/>
        <v>0</v>
      </c>
      <c r="J35" s="336">
        <f t="shared" si="1"/>
        <v>0</v>
      </c>
      <c r="K35" s="337">
        <f t="shared" si="2"/>
        <v>0</v>
      </c>
      <c r="L35" s="338">
        <f t="shared" si="8"/>
        <v>0</v>
      </c>
      <c r="M35" s="339">
        <f t="shared" si="9"/>
        <v>0</v>
      </c>
      <c r="N35" s="337">
        <f t="shared" si="10"/>
        <v>0</v>
      </c>
      <c r="O35" s="337">
        <f t="shared" si="11"/>
        <v>0</v>
      </c>
      <c r="P35" s="337">
        <f t="shared" si="12"/>
        <v>0</v>
      </c>
      <c r="Q35" s="144">
        <f t="shared" si="13"/>
        <v>0</v>
      </c>
      <c r="R35" s="144">
        <f t="shared" si="3"/>
        <v>0</v>
      </c>
    </row>
    <row r="36" spans="1:18" ht="15" customHeight="1">
      <c r="A36" s="1101"/>
      <c r="B36" s="865" t="s">
        <v>520</v>
      </c>
      <c r="C36" s="153">
        <f>('4 KALKULATION Detail'!C62)</f>
        <v>0</v>
      </c>
      <c r="D36" s="154">
        <f>('4 KALKULATION Detail'!F62)</f>
        <v>0</v>
      </c>
      <c r="E36" s="144">
        <f t="shared" si="4"/>
        <v>0</v>
      </c>
      <c r="F36" s="145">
        <f t="shared" si="5"/>
        <v>0</v>
      </c>
      <c r="G36" s="144">
        <f t="shared" si="0"/>
        <v>0</v>
      </c>
      <c r="H36" s="329">
        <f t="shared" si="6"/>
        <v>0</v>
      </c>
      <c r="I36" s="335">
        <f t="shared" si="7"/>
        <v>0</v>
      </c>
      <c r="J36" s="336">
        <f t="shared" si="1"/>
        <v>0</v>
      </c>
      <c r="K36" s="337">
        <f t="shared" si="2"/>
        <v>0</v>
      </c>
      <c r="L36" s="338">
        <f t="shared" si="8"/>
        <v>0</v>
      </c>
      <c r="M36" s="339">
        <f t="shared" si="9"/>
        <v>0</v>
      </c>
      <c r="N36" s="337">
        <f t="shared" si="10"/>
        <v>0</v>
      </c>
      <c r="O36" s="337">
        <f t="shared" si="11"/>
        <v>0</v>
      </c>
      <c r="P36" s="337">
        <f t="shared" si="12"/>
        <v>0</v>
      </c>
      <c r="Q36" s="144">
        <f t="shared" si="13"/>
        <v>0</v>
      </c>
      <c r="R36" s="144">
        <f t="shared" si="3"/>
        <v>0</v>
      </c>
    </row>
    <row r="37" spans="1:18" ht="15" customHeight="1">
      <c r="A37" s="1101"/>
      <c r="B37" s="865" t="s">
        <v>39</v>
      </c>
      <c r="C37" s="153">
        <f>('4 KALKULATION Detail'!C63)</f>
        <v>0</v>
      </c>
      <c r="D37" s="154">
        <f>('4 KALKULATION Detail'!F63)</f>
        <v>0</v>
      </c>
      <c r="E37" s="144">
        <f t="shared" si="4"/>
        <v>0</v>
      </c>
      <c r="F37" s="145">
        <f t="shared" si="5"/>
        <v>0</v>
      </c>
      <c r="G37" s="144">
        <f t="shared" si="0"/>
        <v>0</v>
      </c>
      <c r="H37" s="329">
        <f t="shared" si="6"/>
        <v>0</v>
      </c>
      <c r="I37" s="335">
        <f t="shared" si="7"/>
        <v>0</v>
      </c>
      <c r="J37" s="336">
        <f t="shared" si="1"/>
        <v>0</v>
      </c>
      <c r="K37" s="337">
        <f t="shared" si="2"/>
        <v>0</v>
      </c>
      <c r="L37" s="338">
        <f t="shared" si="8"/>
        <v>0</v>
      </c>
      <c r="M37" s="339">
        <f t="shared" si="9"/>
        <v>0</v>
      </c>
      <c r="N37" s="337">
        <f t="shared" si="10"/>
        <v>0</v>
      </c>
      <c r="O37" s="337">
        <f t="shared" si="11"/>
        <v>0</v>
      </c>
      <c r="P37" s="337">
        <f t="shared" si="12"/>
        <v>0</v>
      </c>
      <c r="Q37" s="144">
        <f t="shared" si="13"/>
        <v>0</v>
      </c>
      <c r="R37" s="144">
        <f t="shared" si="3"/>
        <v>0</v>
      </c>
    </row>
    <row r="38" spans="1:18" ht="15" customHeight="1">
      <c r="A38" s="1101"/>
      <c r="B38" s="865" t="s">
        <v>40</v>
      </c>
      <c r="C38" s="153">
        <f>('4 KALKULATION Detail'!C64)</f>
        <v>0</v>
      </c>
      <c r="D38" s="154">
        <f>('4 KALKULATION Detail'!F64)</f>
        <v>0</v>
      </c>
      <c r="E38" s="144">
        <f t="shared" si="4"/>
        <v>0</v>
      </c>
      <c r="F38" s="145">
        <f t="shared" si="5"/>
        <v>0</v>
      </c>
      <c r="G38" s="144">
        <f t="shared" si="0"/>
        <v>0</v>
      </c>
      <c r="H38" s="329">
        <f t="shared" si="6"/>
        <v>0</v>
      </c>
      <c r="I38" s="335">
        <f t="shared" si="7"/>
        <v>0</v>
      </c>
      <c r="J38" s="336">
        <f t="shared" si="1"/>
        <v>0</v>
      </c>
      <c r="K38" s="337">
        <f t="shared" si="2"/>
        <v>0</v>
      </c>
      <c r="L38" s="338">
        <f t="shared" si="8"/>
        <v>0</v>
      </c>
      <c r="M38" s="339">
        <f t="shared" si="9"/>
        <v>0</v>
      </c>
      <c r="N38" s="337">
        <f t="shared" si="10"/>
        <v>0</v>
      </c>
      <c r="O38" s="337">
        <f t="shared" si="11"/>
        <v>0</v>
      </c>
      <c r="P38" s="337">
        <f t="shared" si="12"/>
        <v>0</v>
      </c>
      <c r="Q38" s="144">
        <f t="shared" si="13"/>
        <v>0</v>
      </c>
      <c r="R38" s="144">
        <f t="shared" si="3"/>
        <v>0</v>
      </c>
    </row>
    <row r="39" spans="1:18" ht="15" customHeight="1">
      <c r="A39" s="1101"/>
      <c r="B39" s="865" t="s">
        <v>521</v>
      </c>
      <c r="C39" s="153">
        <f>('4 KALKULATION Detail'!C65)</f>
        <v>0</v>
      </c>
      <c r="D39" s="154">
        <f>('4 KALKULATION Detail'!F65)</f>
        <v>0</v>
      </c>
      <c r="E39" s="144">
        <f t="shared" si="4"/>
        <v>0</v>
      </c>
      <c r="F39" s="145">
        <f t="shared" si="5"/>
        <v>0</v>
      </c>
      <c r="G39" s="144">
        <f t="shared" si="0"/>
        <v>0</v>
      </c>
      <c r="H39" s="329">
        <f t="shared" si="6"/>
        <v>0</v>
      </c>
      <c r="I39" s="335">
        <f t="shared" si="7"/>
        <v>0</v>
      </c>
      <c r="J39" s="336">
        <f t="shared" si="1"/>
        <v>0</v>
      </c>
      <c r="K39" s="337">
        <f t="shared" si="2"/>
        <v>0</v>
      </c>
      <c r="L39" s="338">
        <f t="shared" si="8"/>
        <v>0</v>
      </c>
      <c r="M39" s="339">
        <f t="shared" si="9"/>
        <v>0</v>
      </c>
      <c r="N39" s="337">
        <f t="shared" si="10"/>
        <v>0</v>
      </c>
      <c r="O39" s="337">
        <f t="shared" si="11"/>
        <v>0</v>
      </c>
      <c r="P39" s="337">
        <f t="shared" si="12"/>
        <v>0</v>
      </c>
      <c r="Q39" s="144">
        <f t="shared" si="13"/>
        <v>0</v>
      </c>
      <c r="R39" s="144">
        <f t="shared" si="3"/>
        <v>0</v>
      </c>
    </row>
    <row r="40" spans="1:18" ht="15" customHeight="1">
      <c r="A40" s="1101"/>
      <c r="B40" s="865" t="s">
        <v>41</v>
      </c>
      <c r="C40" s="153">
        <f>('4 KALKULATION Detail'!C66)</f>
        <v>0</v>
      </c>
      <c r="D40" s="154">
        <f>('4 KALKULATION Detail'!F66)</f>
        <v>0</v>
      </c>
      <c r="E40" s="144">
        <f t="shared" si="4"/>
        <v>0</v>
      </c>
      <c r="F40" s="145">
        <f t="shared" si="5"/>
        <v>0</v>
      </c>
      <c r="G40" s="144">
        <f t="shared" si="0"/>
        <v>0</v>
      </c>
      <c r="H40" s="329">
        <f t="shared" si="6"/>
        <v>0</v>
      </c>
      <c r="I40" s="335">
        <f t="shared" si="7"/>
        <v>0</v>
      </c>
      <c r="J40" s="336">
        <f t="shared" si="1"/>
        <v>0</v>
      </c>
      <c r="K40" s="337">
        <f t="shared" si="2"/>
        <v>0</v>
      </c>
      <c r="L40" s="338">
        <f t="shared" si="8"/>
        <v>0</v>
      </c>
      <c r="M40" s="339">
        <f t="shared" si="9"/>
        <v>0</v>
      </c>
      <c r="N40" s="337">
        <f t="shared" si="10"/>
        <v>0</v>
      </c>
      <c r="O40" s="337">
        <f t="shared" si="11"/>
        <v>0</v>
      </c>
      <c r="P40" s="337">
        <f t="shared" si="12"/>
        <v>0</v>
      </c>
      <c r="Q40" s="144">
        <f t="shared" si="13"/>
        <v>0</v>
      </c>
      <c r="R40" s="144">
        <f t="shared" si="3"/>
        <v>0</v>
      </c>
    </row>
    <row r="41" spans="1:18" ht="15" customHeight="1">
      <c r="A41" s="1101"/>
      <c r="B41" s="865" t="s">
        <v>42</v>
      </c>
      <c r="C41" s="153">
        <f>('4 KALKULATION Detail'!C67)</f>
        <v>0</v>
      </c>
      <c r="D41" s="154">
        <f>('4 KALKULATION Detail'!F67)</f>
        <v>0</v>
      </c>
      <c r="E41" s="144">
        <f t="shared" si="4"/>
        <v>0</v>
      </c>
      <c r="F41" s="145">
        <f t="shared" si="5"/>
        <v>0</v>
      </c>
      <c r="G41" s="144">
        <f t="shared" si="0"/>
        <v>0</v>
      </c>
      <c r="H41" s="329">
        <f t="shared" si="6"/>
        <v>0</v>
      </c>
      <c r="I41" s="335">
        <f t="shared" si="7"/>
        <v>0</v>
      </c>
      <c r="J41" s="336">
        <f t="shared" si="1"/>
        <v>0</v>
      </c>
      <c r="K41" s="337">
        <f t="shared" si="2"/>
        <v>0</v>
      </c>
      <c r="L41" s="338">
        <f t="shared" si="8"/>
        <v>0</v>
      </c>
      <c r="M41" s="339">
        <f t="shared" si="9"/>
        <v>0</v>
      </c>
      <c r="N41" s="337">
        <f t="shared" si="10"/>
        <v>0</v>
      </c>
      <c r="O41" s="337">
        <f t="shared" si="11"/>
        <v>0</v>
      </c>
      <c r="P41" s="337">
        <f t="shared" si="12"/>
        <v>0</v>
      </c>
      <c r="Q41" s="144">
        <f t="shared" si="13"/>
        <v>0</v>
      </c>
      <c r="R41" s="144">
        <f t="shared" si="3"/>
        <v>0</v>
      </c>
    </row>
    <row r="42" spans="1:18" ht="15" customHeight="1">
      <c r="A42" s="1101"/>
      <c r="B42" s="865" t="s">
        <v>43</v>
      </c>
      <c r="C42" s="153">
        <f>('4 KALKULATION Detail'!C68)</f>
        <v>0</v>
      </c>
      <c r="D42" s="154">
        <f>('4 KALKULATION Detail'!F68)</f>
        <v>0</v>
      </c>
      <c r="E42" s="144">
        <f t="shared" si="4"/>
        <v>0</v>
      </c>
      <c r="F42" s="145">
        <f t="shared" si="5"/>
        <v>0</v>
      </c>
      <c r="G42" s="144">
        <f t="shared" si="0"/>
        <v>0</v>
      </c>
      <c r="H42" s="329">
        <f t="shared" si="6"/>
        <v>0</v>
      </c>
      <c r="I42" s="335">
        <f t="shared" si="7"/>
        <v>0</v>
      </c>
      <c r="J42" s="336">
        <f t="shared" si="1"/>
        <v>0</v>
      </c>
      <c r="K42" s="337">
        <f t="shared" si="2"/>
        <v>0</v>
      </c>
      <c r="L42" s="338">
        <f t="shared" si="8"/>
        <v>0</v>
      </c>
      <c r="M42" s="339">
        <f t="shared" si="9"/>
        <v>0</v>
      </c>
      <c r="N42" s="337">
        <f t="shared" si="10"/>
        <v>0</v>
      </c>
      <c r="O42" s="337">
        <f t="shared" si="11"/>
        <v>0</v>
      </c>
      <c r="P42" s="337">
        <f t="shared" si="12"/>
        <v>0</v>
      </c>
      <c r="Q42" s="144">
        <f t="shared" si="13"/>
        <v>0</v>
      </c>
      <c r="R42" s="144">
        <f t="shared" si="3"/>
        <v>0</v>
      </c>
    </row>
    <row r="43" spans="1:18" ht="15" customHeight="1">
      <c r="A43" s="1101"/>
      <c r="B43" s="865" t="s">
        <v>44</v>
      </c>
      <c r="C43" s="153">
        <f>('4 KALKULATION Detail'!C69)</f>
        <v>0</v>
      </c>
      <c r="D43" s="154">
        <f>('4 KALKULATION Detail'!F69)</f>
        <v>0</v>
      </c>
      <c r="E43" s="144">
        <f t="shared" si="4"/>
        <v>0</v>
      </c>
      <c r="F43" s="145">
        <f t="shared" si="5"/>
        <v>0</v>
      </c>
      <c r="G43" s="144">
        <f t="shared" si="0"/>
        <v>0</v>
      </c>
      <c r="H43" s="329">
        <f t="shared" si="6"/>
        <v>0</v>
      </c>
      <c r="I43" s="335">
        <f t="shared" si="7"/>
        <v>0</v>
      </c>
      <c r="J43" s="336">
        <f t="shared" si="1"/>
        <v>0</v>
      </c>
      <c r="K43" s="337">
        <f t="shared" si="2"/>
        <v>0</v>
      </c>
      <c r="L43" s="338">
        <f t="shared" si="8"/>
        <v>0</v>
      </c>
      <c r="M43" s="339">
        <f t="shared" si="9"/>
        <v>0</v>
      </c>
      <c r="N43" s="337">
        <f t="shared" si="10"/>
        <v>0</v>
      </c>
      <c r="O43" s="337">
        <f t="shared" si="11"/>
        <v>0</v>
      </c>
      <c r="P43" s="337">
        <f t="shared" si="12"/>
        <v>0</v>
      </c>
      <c r="Q43" s="144">
        <f t="shared" si="13"/>
        <v>0</v>
      </c>
      <c r="R43" s="144">
        <f t="shared" si="3"/>
        <v>0</v>
      </c>
    </row>
    <row r="44" spans="1:18" ht="15" customHeight="1">
      <c r="A44" s="1101"/>
      <c r="B44" s="865" t="s">
        <v>45</v>
      </c>
      <c r="C44" s="153">
        <f>('4 KALKULATION Detail'!C70)</f>
        <v>0</v>
      </c>
      <c r="D44" s="154">
        <f>('4 KALKULATION Detail'!F70)</f>
        <v>0</v>
      </c>
      <c r="E44" s="144">
        <f t="shared" si="4"/>
        <v>0</v>
      </c>
      <c r="F44" s="145">
        <f t="shared" si="5"/>
        <v>0</v>
      </c>
      <c r="G44" s="144">
        <f t="shared" si="0"/>
        <v>0</v>
      </c>
      <c r="H44" s="329">
        <f t="shared" si="6"/>
        <v>0</v>
      </c>
      <c r="I44" s="335">
        <f t="shared" si="7"/>
        <v>0</v>
      </c>
      <c r="J44" s="336">
        <f t="shared" si="1"/>
        <v>0</v>
      </c>
      <c r="K44" s="337">
        <f t="shared" si="2"/>
        <v>0</v>
      </c>
      <c r="L44" s="338">
        <f t="shared" si="8"/>
        <v>0</v>
      </c>
      <c r="M44" s="339">
        <f t="shared" si="9"/>
        <v>0</v>
      </c>
      <c r="N44" s="337">
        <f t="shared" si="10"/>
        <v>0</v>
      </c>
      <c r="O44" s="337">
        <f t="shared" si="11"/>
        <v>0</v>
      </c>
      <c r="P44" s="337">
        <f t="shared" si="12"/>
        <v>0</v>
      </c>
      <c r="Q44" s="144">
        <f t="shared" si="13"/>
        <v>0</v>
      </c>
      <c r="R44" s="144">
        <f t="shared" si="3"/>
        <v>0</v>
      </c>
    </row>
    <row r="45" spans="1:18" ht="15" customHeight="1">
      <c r="A45" s="1101"/>
      <c r="B45" s="865" t="s">
        <v>522</v>
      </c>
      <c r="C45" s="153">
        <f>('4 KALKULATION Detail'!C71)</f>
        <v>0</v>
      </c>
      <c r="D45" s="154">
        <f>('4 KALKULATION Detail'!F71)</f>
        <v>0</v>
      </c>
      <c r="E45" s="144">
        <f t="shared" si="4"/>
        <v>0</v>
      </c>
      <c r="F45" s="145">
        <f t="shared" si="5"/>
        <v>0</v>
      </c>
      <c r="G45" s="144">
        <f t="shared" si="0"/>
        <v>0</v>
      </c>
      <c r="H45" s="329">
        <f t="shared" si="6"/>
        <v>0</v>
      </c>
      <c r="I45" s="335">
        <f t="shared" si="7"/>
        <v>0</v>
      </c>
      <c r="J45" s="336">
        <f t="shared" si="1"/>
        <v>0</v>
      </c>
      <c r="K45" s="337">
        <f t="shared" si="2"/>
        <v>0</v>
      </c>
      <c r="L45" s="338">
        <f t="shared" si="8"/>
        <v>0</v>
      </c>
      <c r="M45" s="339">
        <f t="shared" si="9"/>
        <v>0</v>
      </c>
      <c r="N45" s="337">
        <f t="shared" si="10"/>
        <v>0</v>
      </c>
      <c r="O45" s="337">
        <f t="shared" si="11"/>
        <v>0</v>
      </c>
      <c r="P45" s="337">
        <f t="shared" si="12"/>
        <v>0</v>
      </c>
      <c r="Q45" s="144">
        <f t="shared" si="13"/>
        <v>0</v>
      </c>
      <c r="R45" s="144">
        <f t="shared" si="3"/>
        <v>0</v>
      </c>
    </row>
    <row r="46" spans="1:18" ht="15" customHeight="1">
      <c r="A46" s="1101"/>
      <c r="B46" s="865" t="s">
        <v>46</v>
      </c>
      <c r="C46" s="153">
        <f>('4 KALKULATION Detail'!C72)</f>
        <v>0</v>
      </c>
      <c r="D46" s="154">
        <f>('4 KALKULATION Detail'!F72)</f>
        <v>0</v>
      </c>
      <c r="E46" s="144">
        <f t="shared" si="4"/>
        <v>0</v>
      </c>
      <c r="F46" s="145">
        <f t="shared" si="5"/>
        <v>0</v>
      </c>
      <c r="G46" s="144">
        <f t="shared" si="0"/>
        <v>0</v>
      </c>
      <c r="H46" s="329">
        <f t="shared" si="6"/>
        <v>0</v>
      </c>
      <c r="I46" s="335">
        <f t="shared" si="7"/>
        <v>0</v>
      </c>
      <c r="J46" s="336">
        <f t="shared" si="1"/>
        <v>0</v>
      </c>
      <c r="K46" s="337">
        <f t="shared" si="2"/>
        <v>0</v>
      </c>
      <c r="L46" s="338">
        <f t="shared" si="8"/>
        <v>0</v>
      </c>
      <c r="M46" s="339">
        <f t="shared" si="9"/>
        <v>0</v>
      </c>
      <c r="N46" s="337">
        <f t="shared" si="10"/>
        <v>0</v>
      </c>
      <c r="O46" s="337">
        <f t="shared" si="11"/>
        <v>0</v>
      </c>
      <c r="P46" s="337">
        <f t="shared" si="12"/>
        <v>0</v>
      </c>
      <c r="Q46" s="144">
        <f t="shared" si="13"/>
        <v>0</v>
      </c>
      <c r="R46" s="144">
        <f t="shared" si="3"/>
        <v>0</v>
      </c>
    </row>
    <row r="47" spans="1:18" ht="15" customHeight="1">
      <c r="A47" s="1101"/>
      <c r="B47" s="865" t="s">
        <v>523</v>
      </c>
      <c r="C47" s="153">
        <f>('4 KALKULATION Detail'!C73)</f>
        <v>0</v>
      </c>
      <c r="D47" s="154">
        <f>('4 KALKULATION Detail'!F73)</f>
        <v>0</v>
      </c>
      <c r="E47" s="144">
        <f t="shared" si="4"/>
        <v>0</v>
      </c>
      <c r="F47" s="145">
        <f t="shared" si="5"/>
        <v>0</v>
      </c>
      <c r="G47" s="144">
        <f t="shared" si="0"/>
        <v>0</v>
      </c>
      <c r="H47" s="329">
        <f t="shared" si="6"/>
        <v>0</v>
      </c>
      <c r="I47" s="335">
        <f t="shared" si="7"/>
        <v>0</v>
      </c>
      <c r="J47" s="336">
        <f t="shared" si="1"/>
        <v>0</v>
      </c>
      <c r="K47" s="337">
        <f t="shared" si="2"/>
        <v>0</v>
      </c>
      <c r="L47" s="338">
        <f t="shared" si="8"/>
        <v>0</v>
      </c>
      <c r="M47" s="339">
        <f t="shared" si="9"/>
        <v>0</v>
      </c>
      <c r="N47" s="337">
        <f t="shared" si="10"/>
        <v>0</v>
      </c>
      <c r="O47" s="337">
        <f t="shared" si="11"/>
        <v>0</v>
      </c>
      <c r="P47" s="337">
        <f t="shared" si="12"/>
        <v>0</v>
      </c>
      <c r="Q47" s="144">
        <f t="shared" si="13"/>
        <v>0</v>
      </c>
      <c r="R47" s="144">
        <f t="shared" si="3"/>
        <v>0</v>
      </c>
    </row>
    <row r="48" spans="1:18" ht="15" customHeight="1">
      <c r="A48" s="1101"/>
      <c r="B48" s="866" t="s">
        <v>47</v>
      </c>
      <c r="C48" s="153">
        <f>('4 KALKULATION Detail'!C74)</f>
        <v>0</v>
      </c>
      <c r="D48" s="154">
        <f>('4 KALKULATION Detail'!F74)</f>
        <v>0</v>
      </c>
      <c r="E48" s="144">
        <f t="shared" si="4"/>
        <v>0</v>
      </c>
      <c r="F48" s="145">
        <f t="shared" si="5"/>
        <v>0</v>
      </c>
      <c r="G48" s="144">
        <f t="shared" si="0"/>
        <v>0</v>
      </c>
      <c r="H48" s="329">
        <f t="shared" si="6"/>
        <v>0</v>
      </c>
      <c r="I48" s="335">
        <f t="shared" si="7"/>
        <v>0</v>
      </c>
      <c r="J48" s="336">
        <f t="shared" si="1"/>
        <v>0</v>
      </c>
      <c r="K48" s="337">
        <f t="shared" si="2"/>
        <v>0</v>
      </c>
      <c r="L48" s="338">
        <f t="shared" si="8"/>
        <v>0</v>
      </c>
      <c r="M48" s="339">
        <f t="shared" si="9"/>
        <v>0</v>
      </c>
      <c r="N48" s="337">
        <f t="shared" si="10"/>
        <v>0</v>
      </c>
      <c r="O48" s="337">
        <f t="shared" si="11"/>
        <v>0</v>
      </c>
      <c r="P48" s="337">
        <f t="shared" si="12"/>
        <v>0</v>
      </c>
      <c r="Q48" s="144">
        <f t="shared" si="13"/>
        <v>0</v>
      </c>
      <c r="R48" s="144">
        <f t="shared" si="3"/>
        <v>0</v>
      </c>
    </row>
    <row r="49" spans="1:18" ht="15" customHeight="1">
      <c r="A49" s="1101"/>
      <c r="B49" s="866" t="s">
        <v>48</v>
      </c>
      <c r="C49" s="153">
        <f>('4 KALKULATION Detail'!C75)</f>
        <v>0</v>
      </c>
      <c r="D49" s="154">
        <f>('4 KALKULATION Detail'!F75)</f>
        <v>0</v>
      </c>
      <c r="E49" s="144">
        <f t="shared" si="4"/>
        <v>0</v>
      </c>
      <c r="F49" s="145">
        <f t="shared" si="5"/>
        <v>0</v>
      </c>
      <c r="G49" s="144">
        <f t="shared" si="0"/>
        <v>0</v>
      </c>
      <c r="H49" s="329">
        <f t="shared" si="6"/>
        <v>0</v>
      </c>
      <c r="I49" s="335">
        <f t="shared" si="7"/>
        <v>0</v>
      </c>
      <c r="J49" s="336">
        <f t="shared" si="1"/>
        <v>0</v>
      </c>
      <c r="K49" s="337">
        <f t="shared" si="2"/>
        <v>0</v>
      </c>
      <c r="L49" s="338">
        <f t="shared" si="8"/>
        <v>0</v>
      </c>
      <c r="M49" s="339">
        <f t="shared" si="9"/>
        <v>0</v>
      </c>
      <c r="N49" s="337">
        <f t="shared" si="10"/>
        <v>0</v>
      </c>
      <c r="O49" s="337">
        <f t="shared" si="11"/>
        <v>0</v>
      </c>
      <c r="P49" s="337">
        <f t="shared" si="12"/>
        <v>0</v>
      </c>
      <c r="Q49" s="144">
        <f t="shared" si="13"/>
        <v>0</v>
      </c>
      <c r="R49" s="144">
        <f t="shared" si="3"/>
        <v>0</v>
      </c>
    </row>
    <row r="50" spans="1:18" ht="15" customHeight="1">
      <c r="A50" s="1101"/>
      <c r="B50" s="1321"/>
      <c r="C50" s="1322">
        <v>0</v>
      </c>
      <c r="D50" s="1322">
        <v>0</v>
      </c>
      <c r="E50" s="144">
        <f t="shared" ref="E50:E64" si="14">D50/((1+1/6)*(1+$G$8))</f>
        <v>0</v>
      </c>
      <c r="F50" s="145">
        <f t="shared" ref="F50:F64" si="15">E50*$F$8</f>
        <v>0</v>
      </c>
      <c r="G50" s="144">
        <f t="shared" ref="G50:G64" si="16">(F50+E50)*$G$8</f>
        <v>0</v>
      </c>
      <c r="H50" s="329">
        <f t="shared" ref="H50:H64" si="17">IF(AND(C50=0),0,IF(E50/C50&gt;$I$4,C50*$K$4,E50*$K$3))</f>
        <v>0</v>
      </c>
      <c r="I50" s="335">
        <f t="shared" ref="I50:I64" si="18">IF(F50&gt;$J$2,$L$2,F50*$L$3)</f>
        <v>0</v>
      </c>
      <c r="J50" s="336">
        <f t="shared" ref="J50:J64" si="19">IF(E50*$G$8&gt;(0.5833*(C50)*$I$5),(0.5833*(C50)*$K$5),E50*$G$8*$K$3)</f>
        <v>0</v>
      </c>
      <c r="K50" s="337">
        <f t="shared" ref="K50:K64" si="20">IF(F50&gt;$J$2,0,IF(F50*$G$8&gt;($J$2-F50),($J$2-F50),F50*$G$8*$L$3))</f>
        <v>0</v>
      </c>
      <c r="L50" s="338">
        <f t="shared" ref="L50:L64" si="21">(C50)*$L$8</f>
        <v>0</v>
      </c>
      <c r="M50" s="339">
        <f t="shared" ref="M50:M64" si="22">D50*$M$8</f>
        <v>0</v>
      </c>
      <c r="N50" s="337">
        <f t="shared" ref="N50:N64" si="23">D50*$N$8</f>
        <v>0</v>
      </c>
      <c r="O50" s="337">
        <f t="shared" ref="O50:O64" si="24">D50*$O$8</f>
        <v>0</v>
      </c>
      <c r="P50" s="337">
        <f t="shared" ref="P50:P64" si="25">D50*$P$8</f>
        <v>0</v>
      </c>
      <c r="Q50" s="144">
        <f t="shared" ref="Q50:Q64" si="26">H50+I50+J50+K50+L50+M50+N50+P50+O50</f>
        <v>0</v>
      </c>
      <c r="R50" s="144">
        <f t="shared" ref="R50:R64" si="27">Q50+E50+F50+G50</f>
        <v>0</v>
      </c>
    </row>
    <row r="51" spans="1:18" ht="15" customHeight="1">
      <c r="A51" s="1101"/>
      <c r="B51" s="1321"/>
      <c r="C51" s="1322">
        <v>0</v>
      </c>
      <c r="D51" s="1322">
        <v>0</v>
      </c>
      <c r="E51" s="144">
        <f t="shared" si="14"/>
        <v>0</v>
      </c>
      <c r="F51" s="145">
        <f t="shared" si="15"/>
        <v>0</v>
      </c>
      <c r="G51" s="144">
        <f t="shared" si="16"/>
        <v>0</v>
      </c>
      <c r="H51" s="329">
        <f t="shared" si="17"/>
        <v>0</v>
      </c>
      <c r="I51" s="335">
        <f t="shared" si="18"/>
        <v>0</v>
      </c>
      <c r="J51" s="336">
        <f t="shared" si="19"/>
        <v>0</v>
      </c>
      <c r="K51" s="337">
        <f t="shared" si="20"/>
        <v>0</v>
      </c>
      <c r="L51" s="338">
        <f t="shared" si="21"/>
        <v>0</v>
      </c>
      <c r="M51" s="339">
        <f t="shared" si="22"/>
        <v>0</v>
      </c>
      <c r="N51" s="337">
        <f t="shared" si="23"/>
        <v>0</v>
      </c>
      <c r="O51" s="337">
        <f t="shared" si="24"/>
        <v>0</v>
      </c>
      <c r="P51" s="337">
        <f t="shared" si="25"/>
        <v>0</v>
      </c>
      <c r="Q51" s="144">
        <f t="shared" si="26"/>
        <v>0</v>
      </c>
      <c r="R51" s="144">
        <f t="shared" si="27"/>
        <v>0</v>
      </c>
    </row>
    <row r="52" spans="1:18" ht="15" customHeight="1">
      <c r="A52" s="1101"/>
      <c r="B52" s="1321"/>
      <c r="C52" s="1322">
        <v>0</v>
      </c>
      <c r="D52" s="1322">
        <v>0</v>
      </c>
      <c r="E52" s="144">
        <f t="shared" si="14"/>
        <v>0</v>
      </c>
      <c r="F52" s="145">
        <f t="shared" si="15"/>
        <v>0</v>
      </c>
      <c r="G52" s="144">
        <f t="shared" si="16"/>
        <v>0</v>
      </c>
      <c r="H52" s="329">
        <f t="shared" si="17"/>
        <v>0</v>
      </c>
      <c r="I52" s="335">
        <f t="shared" si="18"/>
        <v>0</v>
      </c>
      <c r="J52" s="336">
        <f t="shared" si="19"/>
        <v>0</v>
      </c>
      <c r="K52" s="337">
        <f t="shared" si="20"/>
        <v>0</v>
      </c>
      <c r="L52" s="338">
        <f t="shared" si="21"/>
        <v>0</v>
      </c>
      <c r="M52" s="339">
        <f t="shared" si="22"/>
        <v>0</v>
      </c>
      <c r="N52" s="337">
        <f t="shared" si="23"/>
        <v>0</v>
      </c>
      <c r="O52" s="337">
        <f t="shared" si="24"/>
        <v>0</v>
      </c>
      <c r="P52" s="337">
        <f t="shared" si="25"/>
        <v>0</v>
      </c>
      <c r="Q52" s="144">
        <f t="shared" si="26"/>
        <v>0</v>
      </c>
      <c r="R52" s="144">
        <f t="shared" si="27"/>
        <v>0</v>
      </c>
    </row>
    <row r="53" spans="1:18" ht="15" customHeight="1">
      <c r="A53" s="1101"/>
      <c r="B53" s="1321"/>
      <c r="C53" s="1322">
        <v>0</v>
      </c>
      <c r="D53" s="1322">
        <v>0</v>
      </c>
      <c r="E53" s="144">
        <f t="shared" si="14"/>
        <v>0</v>
      </c>
      <c r="F53" s="145">
        <f t="shared" si="15"/>
        <v>0</v>
      </c>
      <c r="G53" s="144">
        <f t="shared" si="16"/>
        <v>0</v>
      </c>
      <c r="H53" s="329">
        <f t="shared" si="17"/>
        <v>0</v>
      </c>
      <c r="I53" s="335">
        <f t="shared" si="18"/>
        <v>0</v>
      </c>
      <c r="J53" s="336">
        <f t="shared" si="19"/>
        <v>0</v>
      </c>
      <c r="K53" s="337">
        <f t="shared" si="20"/>
        <v>0</v>
      </c>
      <c r="L53" s="338">
        <f t="shared" si="21"/>
        <v>0</v>
      </c>
      <c r="M53" s="339">
        <f t="shared" si="22"/>
        <v>0</v>
      </c>
      <c r="N53" s="337">
        <f t="shared" si="23"/>
        <v>0</v>
      </c>
      <c r="O53" s="337">
        <f t="shared" si="24"/>
        <v>0</v>
      </c>
      <c r="P53" s="337">
        <f t="shared" si="25"/>
        <v>0</v>
      </c>
      <c r="Q53" s="144">
        <f t="shared" si="26"/>
        <v>0</v>
      </c>
      <c r="R53" s="144">
        <f t="shared" si="27"/>
        <v>0</v>
      </c>
    </row>
    <row r="54" spans="1:18" ht="15" customHeight="1">
      <c r="A54" s="1101"/>
      <c r="B54" s="1321"/>
      <c r="C54" s="1322">
        <v>0</v>
      </c>
      <c r="D54" s="1322">
        <v>0</v>
      </c>
      <c r="E54" s="144">
        <f t="shared" si="14"/>
        <v>0</v>
      </c>
      <c r="F54" s="145">
        <f t="shared" si="15"/>
        <v>0</v>
      </c>
      <c r="G54" s="144">
        <f t="shared" si="16"/>
        <v>0</v>
      </c>
      <c r="H54" s="329">
        <f t="shared" si="17"/>
        <v>0</v>
      </c>
      <c r="I54" s="335">
        <f t="shared" si="18"/>
        <v>0</v>
      </c>
      <c r="J54" s="336">
        <f t="shared" si="19"/>
        <v>0</v>
      </c>
      <c r="K54" s="337">
        <f t="shared" si="20"/>
        <v>0</v>
      </c>
      <c r="L54" s="338">
        <f t="shared" si="21"/>
        <v>0</v>
      </c>
      <c r="M54" s="339">
        <f t="shared" si="22"/>
        <v>0</v>
      </c>
      <c r="N54" s="337">
        <f t="shared" si="23"/>
        <v>0</v>
      </c>
      <c r="O54" s="337">
        <f t="shared" si="24"/>
        <v>0</v>
      </c>
      <c r="P54" s="337">
        <f t="shared" si="25"/>
        <v>0</v>
      </c>
      <c r="Q54" s="144">
        <f t="shared" si="26"/>
        <v>0</v>
      </c>
      <c r="R54" s="144">
        <f t="shared" si="27"/>
        <v>0</v>
      </c>
    </row>
    <row r="55" spans="1:18" ht="15" customHeight="1">
      <c r="A55" s="1101"/>
      <c r="B55" s="1321"/>
      <c r="C55" s="1322">
        <v>0</v>
      </c>
      <c r="D55" s="1322">
        <v>0</v>
      </c>
      <c r="E55" s="144">
        <f t="shared" si="14"/>
        <v>0</v>
      </c>
      <c r="F55" s="145">
        <f t="shared" si="15"/>
        <v>0</v>
      </c>
      <c r="G55" s="144">
        <f t="shared" si="16"/>
        <v>0</v>
      </c>
      <c r="H55" s="329">
        <f t="shared" si="17"/>
        <v>0</v>
      </c>
      <c r="I55" s="335">
        <f t="shared" si="18"/>
        <v>0</v>
      </c>
      <c r="J55" s="336">
        <f t="shared" si="19"/>
        <v>0</v>
      </c>
      <c r="K55" s="337">
        <f t="shared" si="20"/>
        <v>0</v>
      </c>
      <c r="L55" s="338">
        <f t="shared" si="21"/>
        <v>0</v>
      </c>
      <c r="M55" s="339">
        <f t="shared" si="22"/>
        <v>0</v>
      </c>
      <c r="N55" s="337">
        <f t="shared" si="23"/>
        <v>0</v>
      </c>
      <c r="O55" s="337">
        <f t="shared" si="24"/>
        <v>0</v>
      </c>
      <c r="P55" s="337">
        <f t="shared" si="25"/>
        <v>0</v>
      </c>
      <c r="Q55" s="144">
        <f t="shared" si="26"/>
        <v>0</v>
      </c>
      <c r="R55" s="144">
        <f t="shared" si="27"/>
        <v>0</v>
      </c>
    </row>
    <row r="56" spans="1:18" ht="15" customHeight="1">
      <c r="A56" s="1101"/>
      <c r="B56" s="1321"/>
      <c r="C56" s="1322">
        <v>0</v>
      </c>
      <c r="D56" s="1322">
        <v>0</v>
      </c>
      <c r="E56" s="144">
        <f t="shared" si="14"/>
        <v>0</v>
      </c>
      <c r="F56" s="145">
        <f t="shared" si="15"/>
        <v>0</v>
      </c>
      <c r="G56" s="144">
        <f t="shared" si="16"/>
        <v>0</v>
      </c>
      <c r="H56" s="329">
        <f t="shared" si="17"/>
        <v>0</v>
      </c>
      <c r="I56" s="335">
        <f t="shared" si="18"/>
        <v>0</v>
      </c>
      <c r="J56" s="336">
        <f t="shared" si="19"/>
        <v>0</v>
      </c>
      <c r="K56" s="337">
        <f t="shared" si="20"/>
        <v>0</v>
      </c>
      <c r="L56" s="338">
        <f t="shared" si="21"/>
        <v>0</v>
      </c>
      <c r="M56" s="339">
        <f t="shared" si="22"/>
        <v>0</v>
      </c>
      <c r="N56" s="337">
        <f t="shared" si="23"/>
        <v>0</v>
      </c>
      <c r="O56" s="337">
        <f t="shared" si="24"/>
        <v>0</v>
      </c>
      <c r="P56" s="337">
        <f t="shared" si="25"/>
        <v>0</v>
      </c>
      <c r="Q56" s="144">
        <f t="shared" si="26"/>
        <v>0</v>
      </c>
      <c r="R56" s="144">
        <f t="shared" si="27"/>
        <v>0</v>
      </c>
    </row>
    <row r="57" spans="1:18" ht="15" customHeight="1">
      <c r="A57" s="1101"/>
      <c r="B57" s="1321"/>
      <c r="C57" s="1322">
        <v>0</v>
      </c>
      <c r="D57" s="1322">
        <v>0</v>
      </c>
      <c r="E57" s="144">
        <f t="shared" si="14"/>
        <v>0</v>
      </c>
      <c r="F57" s="145">
        <f t="shared" si="15"/>
        <v>0</v>
      </c>
      <c r="G57" s="144">
        <f t="shared" si="16"/>
        <v>0</v>
      </c>
      <c r="H57" s="329">
        <f t="shared" si="17"/>
        <v>0</v>
      </c>
      <c r="I57" s="335">
        <f t="shared" si="18"/>
        <v>0</v>
      </c>
      <c r="J57" s="336">
        <f t="shared" si="19"/>
        <v>0</v>
      </c>
      <c r="K57" s="337">
        <f t="shared" si="20"/>
        <v>0</v>
      </c>
      <c r="L57" s="338">
        <f t="shared" si="21"/>
        <v>0</v>
      </c>
      <c r="M57" s="339">
        <f t="shared" si="22"/>
        <v>0</v>
      </c>
      <c r="N57" s="337">
        <f t="shared" si="23"/>
        <v>0</v>
      </c>
      <c r="O57" s="337">
        <f t="shared" si="24"/>
        <v>0</v>
      </c>
      <c r="P57" s="337">
        <f t="shared" si="25"/>
        <v>0</v>
      </c>
      <c r="Q57" s="144">
        <f t="shared" si="26"/>
        <v>0</v>
      </c>
      <c r="R57" s="144">
        <f t="shared" si="27"/>
        <v>0</v>
      </c>
    </row>
    <row r="58" spans="1:18" ht="15" customHeight="1">
      <c r="A58" s="1101"/>
      <c r="B58" s="1321"/>
      <c r="C58" s="1322">
        <v>0</v>
      </c>
      <c r="D58" s="1322">
        <v>0</v>
      </c>
      <c r="E58" s="144">
        <f t="shared" si="14"/>
        <v>0</v>
      </c>
      <c r="F58" s="145">
        <f t="shared" si="15"/>
        <v>0</v>
      </c>
      <c r="G58" s="144">
        <f t="shared" si="16"/>
        <v>0</v>
      </c>
      <c r="H58" s="329">
        <f t="shared" si="17"/>
        <v>0</v>
      </c>
      <c r="I58" s="335">
        <f t="shared" si="18"/>
        <v>0</v>
      </c>
      <c r="J58" s="336">
        <f t="shared" si="19"/>
        <v>0</v>
      </c>
      <c r="K58" s="337">
        <f t="shared" si="20"/>
        <v>0</v>
      </c>
      <c r="L58" s="338">
        <f t="shared" si="21"/>
        <v>0</v>
      </c>
      <c r="M58" s="339">
        <f t="shared" si="22"/>
        <v>0</v>
      </c>
      <c r="N58" s="337">
        <f t="shared" si="23"/>
        <v>0</v>
      </c>
      <c r="O58" s="337">
        <f t="shared" si="24"/>
        <v>0</v>
      </c>
      <c r="P58" s="337">
        <f t="shared" si="25"/>
        <v>0</v>
      </c>
      <c r="Q58" s="144">
        <f t="shared" si="26"/>
        <v>0</v>
      </c>
      <c r="R58" s="144">
        <f t="shared" si="27"/>
        <v>0</v>
      </c>
    </row>
    <row r="59" spans="1:18" ht="15" customHeight="1">
      <c r="A59" s="1101"/>
      <c r="B59" s="1321"/>
      <c r="C59" s="1322">
        <v>0</v>
      </c>
      <c r="D59" s="1322">
        <v>0</v>
      </c>
      <c r="E59" s="144">
        <f t="shared" si="14"/>
        <v>0</v>
      </c>
      <c r="F59" s="145">
        <f t="shared" si="15"/>
        <v>0</v>
      </c>
      <c r="G59" s="144">
        <f t="shared" si="16"/>
        <v>0</v>
      </c>
      <c r="H59" s="329">
        <f t="shared" si="17"/>
        <v>0</v>
      </c>
      <c r="I59" s="335">
        <f t="shared" si="18"/>
        <v>0</v>
      </c>
      <c r="J59" s="336">
        <f t="shared" si="19"/>
        <v>0</v>
      </c>
      <c r="K59" s="337">
        <f t="shared" si="20"/>
        <v>0</v>
      </c>
      <c r="L59" s="338">
        <f t="shared" si="21"/>
        <v>0</v>
      </c>
      <c r="M59" s="339">
        <f t="shared" si="22"/>
        <v>0</v>
      </c>
      <c r="N59" s="337">
        <f t="shared" si="23"/>
        <v>0</v>
      </c>
      <c r="O59" s="337">
        <f t="shared" si="24"/>
        <v>0</v>
      </c>
      <c r="P59" s="337">
        <f t="shared" si="25"/>
        <v>0</v>
      </c>
      <c r="Q59" s="144">
        <f t="shared" si="26"/>
        <v>0</v>
      </c>
      <c r="R59" s="144">
        <f t="shared" si="27"/>
        <v>0</v>
      </c>
    </row>
    <row r="60" spans="1:18" ht="15" customHeight="1">
      <c r="A60" s="1101"/>
      <c r="B60" s="1321"/>
      <c r="C60" s="1322">
        <v>0</v>
      </c>
      <c r="D60" s="1322">
        <v>0</v>
      </c>
      <c r="E60" s="144">
        <f t="shared" si="14"/>
        <v>0</v>
      </c>
      <c r="F60" s="145">
        <f t="shared" si="15"/>
        <v>0</v>
      </c>
      <c r="G60" s="144">
        <f t="shared" si="16"/>
        <v>0</v>
      </c>
      <c r="H60" s="329">
        <f t="shared" si="17"/>
        <v>0</v>
      </c>
      <c r="I60" s="335">
        <f t="shared" si="18"/>
        <v>0</v>
      </c>
      <c r="J60" s="336">
        <f t="shared" si="19"/>
        <v>0</v>
      </c>
      <c r="K60" s="337">
        <f t="shared" si="20"/>
        <v>0</v>
      </c>
      <c r="L60" s="338">
        <f t="shared" si="21"/>
        <v>0</v>
      </c>
      <c r="M60" s="339">
        <f t="shared" si="22"/>
        <v>0</v>
      </c>
      <c r="N60" s="337">
        <f t="shared" si="23"/>
        <v>0</v>
      </c>
      <c r="O60" s="337">
        <f t="shared" si="24"/>
        <v>0</v>
      </c>
      <c r="P60" s="337">
        <f t="shared" si="25"/>
        <v>0</v>
      </c>
      <c r="Q60" s="144">
        <f t="shared" si="26"/>
        <v>0</v>
      </c>
      <c r="R60" s="144">
        <f t="shared" si="27"/>
        <v>0</v>
      </c>
    </row>
    <row r="61" spans="1:18" ht="15" customHeight="1">
      <c r="A61" s="1101"/>
      <c r="B61" s="1321"/>
      <c r="C61" s="1322">
        <v>0</v>
      </c>
      <c r="D61" s="1322">
        <v>0</v>
      </c>
      <c r="E61" s="144">
        <f t="shared" si="14"/>
        <v>0</v>
      </c>
      <c r="F61" s="145">
        <f t="shared" si="15"/>
        <v>0</v>
      </c>
      <c r="G61" s="144">
        <f t="shared" si="16"/>
        <v>0</v>
      </c>
      <c r="H61" s="329">
        <f t="shared" si="17"/>
        <v>0</v>
      </c>
      <c r="I61" s="335">
        <f t="shared" si="18"/>
        <v>0</v>
      </c>
      <c r="J61" s="336">
        <f t="shared" si="19"/>
        <v>0</v>
      </c>
      <c r="K61" s="337">
        <f t="shared" si="20"/>
        <v>0</v>
      </c>
      <c r="L61" s="338">
        <f t="shared" si="21"/>
        <v>0</v>
      </c>
      <c r="M61" s="339">
        <f t="shared" si="22"/>
        <v>0</v>
      </c>
      <c r="N61" s="337">
        <f t="shared" si="23"/>
        <v>0</v>
      </c>
      <c r="O61" s="337">
        <f t="shared" si="24"/>
        <v>0</v>
      </c>
      <c r="P61" s="337">
        <f t="shared" si="25"/>
        <v>0</v>
      </c>
      <c r="Q61" s="144">
        <f t="shared" si="26"/>
        <v>0</v>
      </c>
      <c r="R61" s="144">
        <f t="shared" si="27"/>
        <v>0</v>
      </c>
    </row>
    <row r="62" spans="1:18" ht="15" customHeight="1">
      <c r="A62" s="1101"/>
      <c r="B62" s="1321"/>
      <c r="C62" s="1322">
        <v>0</v>
      </c>
      <c r="D62" s="1322">
        <v>0</v>
      </c>
      <c r="E62" s="144">
        <f t="shared" si="14"/>
        <v>0</v>
      </c>
      <c r="F62" s="145">
        <f t="shared" si="15"/>
        <v>0</v>
      </c>
      <c r="G62" s="144">
        <f t="shared" si="16"/>
        <v>0</v>
      </c>
      <c r="H62" s="329">
        <f t="shared" si="17"/>
        <v>0</v>
      </c>
      <c r="I62" s="335">
        <f t="shared" si="18"/>
        <v>0</v>
      </c>
      <c r="J62" s="336">
        <f t="shared" si="19"/>
        <v>0</v>
      </c>
      <c r="K62" s="337">
        <f t="shared" si="20"/>
        <v>0</v>
      </c>
      <c r="L62" s="338">
        <f t="shared" si="21"/>
        <v>0</v>
      </c>
      <c r="M62" s="339">
        <f t="shared" si="22"/>
        <v>0</v>
      </c>
      <c r="N62" s="337">
        <f t="shared" si="23"/>
        <v>0</v>
      </c>
      <c r="O62" s="337">
        <f t="shared" si="24"/>
        <v>0</v>
      </c>
      <c r="P62" s="337">
        <f t="shared" si="25"/>
        <v>0</v>
      </c>
      <c r="Q62" s="144">
        <f t="shared" si="26"/>
        <v>0</v>
      </c>
      <c r="R62" s="144">
        <f t="shared" si="27"/>
        <v>0</v>
      </c>
    </row>
    <row r="63" spans="1:18" ht="15" customHeight="1">
      <c r="A63" s="1101"/>
      <c r="B63" s="1321"/>
      <c r="C63" s="1322">
        <v>0</v>
      </c>
      <c r="D63" s="1322">
        <v>0</v>
      </c>
      <c r="E63" s="144">
        <f t="shared" si="14"/>
        <v>0</v>
      </c>
      <c r="F63" s="145">
        <f t="shared" si="15"/>
        <v>0</v>
      </c>
      <c r="G63" s="144">
        <f t="shared" si="16"/>
        <v>0</v>
      </c>
      <c r="H63" s="329">
        <f t="shared" si="17"/>
        <v>0</v>
      </c>
      <c r="I63" s="335">
        <f t="shared" si="18"/>
        <v>0</v>
      </c>
      <c r="J63" s="336">
        <f t="shared" si="19"/>
        <v>0</v>
      </c>
      <c r="K63" s="337">
        <f t="shared" si="20"/>
        <v>0</v>
      </c>
      <c r="L63" s="338">
        <f t="shared" si="21"/>
        <v>0</v>
      </c>
      <c r="M63" s="339">
        <f t="shared" si="22"/>
        <v>0</v>
      </c>
      <c r="N63" s="337">
        <f t="shared" si="23"/>
        <v>0</v>
      </c>
      <c r="O63" s="337">
        <f t="shared" si="24"/>
        <v>0</v>
      </c>
      <c r="P63" s="337">
        <f t="shared" si="25"/>
        <v>0</v>
      </c>
      <c r="Q63" s="144">
        <f t="shared" si="26"/>
        <v>0</v>
      </c>
      <c r="R63" s="144">
        <f t="shared" si="27"/>
        <v>0</v>
      </c>
    </row>
    <row r="64" spans="1:18" ht="15" customHeight="1">
      <c r="A64" s="1101"/>
      <c r="B64" s="1321"/>
      <c r="C64" s="1322">
        <v>0</v>
      </c>
      <c r="D64" s="1322">
        <v>0</v>
      </c>
      <c r="E64" s="144">
        <f t="shared" si="14"/>
        <v>0</v>
      </c>
      <c r="F64" s="145">
        <f t="shared" si="15"/>
        <v>0</v>
      </c>
      <c r="G64" s="144">
        <f t="shared" si="16"/>
        <v>0</v>
      </c>
      <c r="H64" s="329">
        <f t="shared" si="17"/>
        <v>0</v>
      </c>
      <c r="I64" s="335">
        <f t="shared" si="18"/>
        <v>0</v>
      </c>
      <c r="J64" s="336">
        <f t="shared" si="19"/>
        <v>0</v>
      </c>
      <c r="K64" s="337">
        <f t="shared" si="20"/>
        <v>0</v>
      </c>
      <c r="L64" s="338">
        <f t="shared" si="21"/>
        <v>0</v>
      </c>
      <c r="M64" s="339">
        <f t="shared" si="22"/>
        <v>0</v>
      </c>
      <c r="N64" s="337">
        <f t="shared" si="23"/>
        <v>0</v>
      </c>
      <c r="O64" s="337">
        <f t="shared" si="24"/>
        <v>0</v>
      </c>
      <c r="P64" s="337">
        <f t="shared" si="25"/>
        <v>0</v>
      </c>
      <c r="Q64" s="144">
        <f t="shared" si="26"/>
        <v>0</v>
      </c>
      <c r="R64" s="144">
        <f t="shared" si="27"/>
        <v>0</v>
      </c>
    </row>
    <row r="65" spans="1:18" s="119" customFormat="1" ht="42" customHeight="1">
      <c r="A65" s="1101"/>
      <c r="B65" s="764" t="s">
        <v>793</v>
      </c>
      <c r="C65" s="153"/>
      <c r="D65" s="154">
        <f>('4 KALKULATION Detail'!F76)</f>
        <v>0</v>
      </c>
      <c r="E65" s="144">
        <f t="shared" si="4"/>
        <v>0</v>
      </c>
      <c r="F65" s="145">
        <f t="shared" ref="F65" si="28">E65*$F$8</f>
        <v>0</v>
      </c>
      <c r="G65" s="144">
        <f t="shared" si="0"/>
        <v>0</v>
      </c>
      <c r="H65" s="329">
        <f t="shared" si="6"/>
        <v>0</v>
      </c>
      <c r="I65" s="337">
        <f t="shared" si="7"/>
        <v>0</v>
      </c>
      <c r="J65" s="338">
        <f t="shared" si="1"/>
        <v>0</v>
      </c>
      <c r="K65" s="337">
        <f t="shared" si="2"/>
        <v>0</v>
      </c>
      <c r="L65" s="338">
        <f t="shared" ref="L65" si="29">(C65)*$L$8</f>
        <v>0</v>
      </c>
      <c r="M65" s="339">
        <f t="shared" ref="M65" si="30">D65*$M$8</f>
        <v>0</v>
      </c>
      <c r="N65" s="337">
        <f t="shared" ref="N65" si="31">D65*$N$8</f>
        <v>0</v>
      </c>
      <c r="O65" s="337">
        <f t="shared" ref="O65" si="32">D65*$O$8</f>
        <v>0</v>
      </c>
      <c r="P65" s="337">
        <f t="shared" ref="P65" si="33">D65*$P$8</f>
        <v>0</v>
      </c>
      <c r="Q65" s="144">
        <f t="shared" ref="Q65" si="34">H65+I65+J65+K65+L65+M65+N65+P65+O65</f>
        <v>0</v>
      </c>
      <c r="R65" s="144">
        <f t="shared" ref="R65" si="35">Q65+E65+F65+G65</f>
        <v>0</v>
      </c>
    </row>
    <row r="66" spans="1:18" s="604" customFormat="1" ht="15" customHeight="1">
      <c r="A66" s="1102"/>
      <c r="B66" s="1103" t="s">
        <v>593</v>
      </c>
      <c r="C66" s="1103"/>
      <c r="D66" s="602">
        <f>SUM(D9:D65)</f>
        <v>0</v>
      </c>
      <c r="E66" s="603">
        <f t="shared" ref="E66:R66" si="36">SUM(E9:E49)</f>
        <v>0</v>
      </c>
      <c r="F66" s="603">
        <f t="shared" si="36"/>
        <v>0</v>
      </c>
      <c r="G66" s="603">
        <f t="shared" si="36"/>
        <v>0</v>
      </c>
      <c r="H66" s="603">
        <f t="shared" si="36"/>
        <v>0</v>
      </c>
      <c r="I66" s="603">
        <f t="shared" si="36"/>
        <v>0</v>
      </c>
      <c r="J66" s="603">
        <f t="shared" si="36"/>
        <v>0</v>
      </c>
      <c r="K66" s="603">
        <f t="shared" si="36"/>
        <v>0</v>
      </c>
      <c r="L66" s="603">
        <f t="shared" si="36"/>
        <v>0</v>
      </c>
      <c r="M66" s="603">
        <f t="shared" si="36"/>
        <v>0</v>
      </c>
      <c r="N66" s="603">
        <f t="shared" si="36"/>
        <v>0</v>
      </c>
      <c r="O66" s="603">
        <f t="shared" si="36"/>
        <v>0</v>
      </c>
      <c r="P66" s="603">
        <f t="shared" si="36"/>
        <v>0</v>
      </c>
      <c r="Q66" s="603">
        <f t="shared" si="36"/>
        <v>0</v>
      </c>
      <c r="R66" s="603">
        <f t="shared" si="36"/>
        <v>0</v>
      </c>
    </row>
    <row r="67" spans="1:18" ht="15" customHeight="1">
      <c r="A67" s="68"/>
      <c r="B67" s="68"/>
      <c r="C67" s="68"/>
      <c r="D67" s="68"/>
      <c r="E67" s="68"/>
      <c r="F67" s="68"/>
      <c r="G67" s="68"/>
      <c r="H67" s="68"/>
      <c r="I67" s="68"/>
      <c r="J67" s="68"/>
      <c r="K67" s="68"/>
      <c r="L67" s="68"/>
      <c r="Q67" s="67"/>
      <c r="R67" s="67"/>
    </row>
    <row r="68" spans="1:18" ht="15" customHeight="1">
      <c r="J68" s="68"/>
      <c r="K68" s="68"/>
      <c r="L68" s="68"/>
    </row>
    <row r="69" spans="1:18" ht="15" customHeight="1">
      <c r="J69" s="69"/>
      <c r="K69" s="68"/>
      <c r="L69" s="68"/>
    </row>
    <row r="70" spans="1:18" ht="15" customHeight="1"/>
    <row r="71" spans="1:18" ht="15" customHeight="1"/>
    <row r="72" spans="1:18" ht="15" customHeight="1"/>
  </sheetData>
  <sheetProtection algorithmName="SHA-512" hashValue="pt5bTbIB0rjh7uishfP+M+9byNyPMMRfnnravkSmj2T5jJev24WhevSd9d5LMdVp7hJHuAG7d0VUVubB1NRnMQ==" saltValue="vMen2+Z9YD6xh4m2T+lTaw==" spinCount="100000" sheet="1" selectLockedCells="1"/>
  <customSheetViews>
    <customSheetView guid="{D5E2AB36-2130-41FB-951A-761EED4C953E}" scale="70" fitToPage="1">
      <pane xSplit="1" ySplit="1" topLeftCell="B2" activePane="bottomRight" state="frozen"/>
      <selection pane="bottomRight" activeCell="H21" sqref="H21"/>
      <pageMargins left="0.70866141732283472" right="0.70866141732283472" top="0.78740157480314965" bottom="0.78740157480314965" header="0.31496062992125984" footer="0.31496062992125984"/>
      <pageSetup paperSize="9" scale="53" orientation="landscape" r:id="rId1"/>
    </customSheetView>
    <customSheetView guid="{BE452244-6F10-4975-B826-9D23F0348063}" scale="70" fitToPage="1">
      <pane xSplit="1" ySplit="1" topLeftCell="B2" activePane="bottomRight" state="frozen"/>
      <selection pane="bottomRight" activeCell="B10" sqref="B10"/>
      <pageMargins left="0.70866141732283472" right="0.70866141732283472" top="0.78740157480314965" bottom="0.78740157480314965" header="0.31496062992125984" footer="0.31496062992125984"/>
      <pageSetup paperSize="9" scale="53" orientation="landscape" r:id="rId2"/>
    </customSheetView>
  </customSheetViews>
  <mergeCells count="7">
    <mergeCell ref="A8:A66"/>
    <mergeCell ref="B66:C66"/>
    <mergeCell ref="H6:L6"/>
    <mergeCell ref="M1:R6"/>
    <mergeCell ref="A1:A6"/>
    <mergeCell ref="A7:D7"/>
    <mergeCell ref="B1:G6"/>
  </mergeCells>
  <pageMargins left="0.70866141732283472" right="0.70866141732283472" top="0.78740157480314965" bottom="0.78740157480314965" header="0.31496062992125984" footer="0.31496062992125984"/>
  <pageSetup paperSize="9" scale="4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T708"/>
  <sheetViews>
    <sheetView zoomScale="63" zoomScaleNormal="63" zoomScaleSheetLayoutView="25" workbookViewId="0">
      <pane xSplit="1" ySplit="3" topLeftCell="B4" activePane="bottomRight" state="frozen"/>
      <selection pane="topRight" activeCell="B1" sqref="B1"/>
      <selection pane="bottomLeft" activeCell="A4" sqref="A4"/>
      <selection pane="bottomRight" activeCell="P44" sqref="P44"/>
    </sheetView>
  </sheetViews>
  <sheetFormatPr baseColWidth="10" defaultColWidth="14.42578125" defaultRowHeight="15.75" outlineLevelCol="1"/>
  <cols>
    <col min="1" max="1" width="2.42578125" style="53" customWidth="1"/>
    <col min="2" max="2" width="38.28515625" style="53" bestFit="1" customWidth="1"/>
    <col min="3" max="3" width="51.85546875" style="53" bestFit="1" customWidth="1"/>
    <col min="4" max="4" width="7" style="53" bestFit="1" customWidth="1"/>
    <col min="5" max="5" width="12.140625" style="53" bestFit="1" customWidth="1"/>
    <col min="6" max="6" width="12.7109375" style="53" bestFit="1" customWidth="1"/>
    <col min="7" max="8" width="6.28515625" style="54" bestFit="1" customWidth="1"/>
    <col min="9" max="9" width="6.28515625" style="54" customWidth="1" outlineLevel="1"/>
    <col min="10" max="10" width="6.28515625" style="54" bestFit="1" customWidth="1" outlineLevel="1"/>
    <col min="11" max="11" width="14.7109375" style="53" bestFit="1" customWidth="1"/>
    <col min="12" max="12" width="2.85546875" style="53" customWidth="1"/>
    <col min="13" max="13" width="14" style="53" bestFit="1" customWidth="1"/>
    <col min="14" max="14" width="11" style="53" bestFit="1" customWidth="1"/>
    <col min="15" max="15" width="13.42578125" style="53" bestFit="1" customWidth="1"/>
    <col min="16" max="16" width="11" style="53" bestFit="1" customWidth="1"/>
    <col min="17" max="17" width="13.42578125" style="53" bestFit="1" customWidth="1"/>
    <col min="18" max="18" width="9.85546875" style="53" bestFit="1" customWidth="1"/>
    <col min="19" max="19" width="14.7109375" style="53" bestFit="1" customWidth="1"/>
    <col min="20" max="72" width="14.42578125" style="55"/>
    <col min="73" max="16384" width="14.42578125" style="53"/>
  </cols>
  <sheetData>
    <row r="1" spans="1:72" ht="71.099999999999994" customHeight="1">
      <c r="A1" s="129"/>
      <c r="B1" s="1140" t="s">
        <v>716</v>
      </c>
      <c r="C1" s="1141"/>
      <c r="D1" s="1141"/>
      <c r="E1" s="1141"/>
      <c r="F1" s="1141"/>
      <c r="G1" s="1141"/>
      <c r="H1" s="1141"/>
      <c r="I1" s="1141"/>
      <c r="J1" s="1141"/>
      <c r="K1" s="1142"/>
      <c r="L1" s="1138"/>
      <c r="M1" s="1152" t="s">
        <v>483</v>
      </c>
      <c r="N1" s="1153"/>
      <c r="O1" s="1153"/>
      <c r="P1" s="1153"/>
      <c r="Q1" s="1153"/>
      <c r="R1" s="1153"/>
      <c r="S1" s="1154"/>
    </row>
    <row r="2" spans="1:72" ht="18.75">
      <c r="A2" s="1125"/>
      <c r="B2" s="1132" t="s">
        <v>501</v>
      </c>
      <c r="C2" s="1133"/>
      <c r="D2" s="1133"/>
      <c r="E2" s="1133"/>
      <c r="F2" s="1133"/>
      <c r="G2" s="1133"/>
      <c r="H2" s="1133"/>
      <c r="I2" s="1133"/>
      <c r="J2" s="1133"/>
      <c r="K2" s="1134"/>
      <c r="L2" s="1138"/>
      <c r="M2" s="1155"/>
      <c r="N2" s="1156"/>
      <c r="O2" s="1156"/>
      <c r="P2" s="1156"/>
      <c r="Q2" s="1156"/>
      <c r="R2" s="1156"/>
      <c r="S2" s="1157"/>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row>
    <row r="3" spans="1:72" s="56" customFormat="1" ht="36.75" customHeight="1">
      <c r="A3" s="1125"/>
      <c r="B3" s="75" t="s">
        <v>497</v>
      </c>
      <c r="C3" s="192" t="s">
        <v>935</v>
      </c>
      <c r="D3" s="539" t="s">
        <v>86</v>
      </c>
      <c r="E3" s="539" t="s">
        <v>480</v>
      </c>
      <c r="F3" s="540" t="s">
        <v>122</v>
      </c>
      <c r="G3" s="539" t="s">
        <v>22</v>
      </c>
      <c r="H3" s="539" t="s">
        <v>17</v>
      </c>
      <c r="I3" s="539" t="s">
        <v>18</v>
      </c>
      <c r="J3" s="539" t="s">
        <v>18</v>
      </c>
      <c r="K3" s="541" t="s">
        <v>12</v>
      </c>
      <c r="L3" s="1138"/>
      <c r="M3" s="151" t="s">
        <v>538</v>
      </c>
      <c r="N3" s="151" t="s">
        <v>123</v>
      </c>
      <c r="O3" s="151" t="s">
        <v>53</v>
      </c>
      <c r="P3" s="151" t="s">
        <v>55</v>
      </c>
      <c r="Q3" s="151" t="s">
        <v>124</v>
      </c>
      <c r="R3" s="151" t="s">
        <v>58</v>
      </c>
      <c r="S3" s="151" t="s">
        <v>125</v>
      </c>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row>
    <row r="4" spans="1:72" s="56" customFormat="1" ht="15" customHeight="1">
      <c r="A4" s="1125"/>
      <c r="B4" s="1129"/>
      <c r="C4" s="1130"/>
      <c r="D4" s="1130"/>
      <c r="E4" s="1130"/>
      <c r="F4" s="1130"/>
      <c r="G4" s="1130"/>
      <c r="H4" s="1130"/>
      <c r="I4" s="1130"/>
      <c r="J4" s="1130"/>
      <c r="K4" s="1131"/>
      <c r="L4" s="1138"/>
      <c r="M4" s="1158"/>
      <c r="N4" s="1159"/>
      <c r="O4" s="1159"/>
      <c r="P4" s="1159"/>
      <c r="Q4" s="1159"/>
      <c r="R4" s="1159"/>
      <c r="S4" s="1160"/>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row>
    <row r="5" spans="1:72" s="57" customFormat="1" ht="15" customHeight="1">
      <c r="A5" s="1125"/>
      <c r="B5" s="77"/>
      <c r="C5" s="77"/>
      <c r="D5" s="78">
        <v>0</v>
      </c>
      <c r="E5" s="79">
        <v>0</v>
      </c>
      <c r="F5" s="340">
        <f>D5*E5</f>
        <v>0</v>
      </c>
      <c r="G5" s="80">
        <v>0</v>
      </c>
      <c r="H5" s="80">
        <v>0</v>
      </c>
      <c r="I5" s="150">
        <v>0</v>
      </c>
      <c r="J5" s="150">
        <v>0</v>
      </c>
      <c r="K5" s="128">
        <v>0</v>
      </c>
      <c r="L5" s="1138"/>
      <c r="M5" s="342">
        <f>IF($F5=0,0,IF($F5/$D5&gt;'4A STAB LNK'!$I$5,$D5*'4A STAB LNK'!$K$5,$F5*'4A STAB LNK'!$K$3))</f>
        <v>0</v>
      </c>
      <c r="N5" s="342">
        <f>IF(($F5-$F5/1.1041)&gt;(0.5833*$D5/7*'4A STAB LNK'!$I$5),(0.5833*$D5/7*'4A STAB LNK'!$K$5),($F5-$F5/1.1041)*'4A STAB LNK'!$K$3)</f>
        <v>0</v>
      </c>
      <c r="O5" s="342">
        <f>$F5*'4A STAB LNK'!$N$8</f>
        <v>0</v>
      </c>
      <c r="P5" s="342">
        <f>$F5*'4A STAB LNK'!$O$8</f>
        <v>0</v>
      </c>
      <c r="Q5" s="342">
        <f>$F5*'4A STAB LNK'!$P$8</f>
        <v>0</v>
      </c>
      <c r="R5" s="342">
        <f>$D5/5*'4A STAB LNK'!$L$8</f>
        <v>0</v>
      </c>
      <c r="S5" s="342">
        <f>SUM(M5:R5)</f>
        <v>0</v>
      </c>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row>
    <row r="6" spans="1:72" s="57" customFormat="1" ht="15" customHeight="1">
      <c r="A6" s="1125"/>
      <c r="B6" s="77"/>
      <c r="C6" s="77"/>
      <c r="D6" s="78">
        <v>0</v>
      </c>
      <c r="E6" s="79">
        <v>0</v>
      </c>
      <c r="F6" s="340">
        <f t="shared" ref="F6:F28" si="0">D6*E6</f>
        <v>0</v>
      </c>
      <c r="G6" s="80">
        <v>0</v>
      </c>
      <c r="H6" s="80">
        <v>0</v>
      </c>
      <c r="I6" s="150">
        <v>0</v>
      </c>
      <c r="J6" s="150">
        <v>0</v>
      </c>
      <c r="K6" s="128">
        <v>0</v>
      </c>
      <c r="L6" s="1138"/>
      <c r="M6" s="342">
        <f>IF($F6=0,0,IF($F6/$D6&gt;'4A STAB LNK'!$I$5,$D6*'4A STAB LNK'!$K$5,$F6*'4A STAB LNK'!$K$3))</f>
        <v>0</v>
      </c>
      <c r="N6" s="342">
        <f>IF(($F6-$F6/1.1041)&gt;(0.5833*$D6/7*'4A STAB LNK'!$I$5),(0.5833*$D6/7*'4A STAB LNK'!$K$5),($F6-$F6/1.1041)*'4A STAB LNK'!$K$3)</f>
        <v>0</v>
      </c>
      <c r="O6" s="342">
        <f>$F6*'4A STAB LNK'!$N$8</f>
        <v>0</v>
      </c>
      <c r="P6" s="342">
        <f>$F6*'4A STAB LNK'!$O$8</f>
        <v>0</v>
      </c>
      <c r="Q6" s="342">
        <f>$F6*'4A STAB LNK'!$P$8</f>
        <v>0</v>
      </c>
      <c r="R6" s="342">
        <f>$D6/5*'4A STAB LNK'!$L$8</f>
        <v>0</v>
      </c>
      <c r="S6" s="342">
        <f t="shared" ref="S6:S28" si="1">SUM(M6:R6)</f>
        <v>0</v>
      </c>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row>
    <row r="7" spans="1:72" s="57" customFormat="1" ht="15" customHeight="1">
      <c r="A7" s="1125"/>
      <c r="B7" s="77"/>
      <c r="C7" s="77"/>
      <c r="D7" s="78">
        <v>0</v>
      </c>
      <c r="E7" s="79">
        <v>0</v>
      </c>
      <c r="F7" s="340">
        <f t="shared" si="0"/>
        <v>0</v>
      </c>
      <c r="G7" s="80">
        <v>0</v>
      </c>
      <c r="H7" s="80">
        <v>0</v>
      </c>
      <c r="I7" s="150">
        <v>0</v>
      </c>
      <c r="J7" s="150">
        <v>0</v>
      </c>
      <c r="K7" s="128">
        <v>0</v>
      </c>
      <c r="L7" s="1138"/>
      <c r="M7" s="342">
        <f>IF($F7=0,0,IF($F7/$D7&gt;'4A STAB LNK'!$I$5,$D7*'4A STAB LNK'!$K$5,$F7*'4A STAB LNK'!$K$3))</f>
        <v>0</v>
      </c>
      <c r="N7" s="342">
        <f>IF(($F7-$F7/1.1041)&gt;(0.5833*$D7/7*'4A STAB LNK'!$I$5),(0.5833*$D7/7*'4A STAB LNK'!$K$5),($F7-$F7/1.1041)*'4A STAB LNK'!$K$3)</f>
        <v>0</v>
      </c>
      <c r="O7" s="342">
        <f>$F7*'4A STAB LNK'!$N$8</f>
        <v>0</v>
      </c>
      <c r="P7" s="342">
        <f>$F7*'4A STAB LNK'!$O$8</f>
        <v>0</v>
      </c>
      <c r="Q7" s="342">
        <f>$F7*'4A STAB LNK'!$P$8</f>
        <v>0</v>
      </c>
      <c r="R7" s="342">
        <f>$D7/5*'4A STAB LNK'!$L$8</f>
        <v>0</v>
      </c>
      <c r="S7" s="342">
        <f t="shared" si="1"/>
        <v>0</v>
      </c>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row>
    <row r="8" spans="1:72" s="57" customFormat="1" ht="15" customHeight="1">
      <c r="A8" s="1125"/>
      <c r="B8" s="77"/>
      <c r="C8" s="77"/>
      <c r="D8" s="78">
        <v>0</v>
      </c>
      <c r="E8" s="79">
        <v>0</v>
      </c>
      <c r="F8" s="340">
        <f t="shared" si="0"/>
        <v>0</v>
      </c>
      <c r="G8" s="80">
        <v>0</v>
      </c>
      <c r="H8" s="80">
        <v>0</v>
      </c>
      <c r="I8" s="150">
        <v>0</v>
      </c>
      <c r="J8" s="150">
        <v>0</v>
      </c>
      <c r="K8" s="128">
        <v>0</v>
      </c>
      <c r="L8" s="1138"/>
      <c r="M8" s="342">
        <f>IF($F8=0,0,IF($F8/$D8&gt;'4A STAB LNK'!$I$5,$D8*'4A STAB LNK'!$K$5,$F8*'4A STAB LNK'!$K$3))</f>
        <v>0</v>
      </c>
      <c r="N8" s="342">
        <f>IF(($F8-$F8/1.1041)&gt;(0.5833*$D8/7*'4A STAB LNK'!$I$5),(0.5833*$D8/7*'4A STAB LNK'!$K$5),($F8-$F8/1.1041)*'4A STAB LNK'!$K$3)</f>
        <v>0</v>
      </c>
      <c r="O8" s="342">
        <f>$F8*'4A STAB LNK'!$N$8</f>
        <v>0</v>
      </c>
      <c r="P8" s="342">
        <f>$F8*'4A STAB LNK'!$O$8</f>
        <v>0</v>
      </c>
      <c r="Q8" s="342">
        <f>$F8*'4A STAB LNK'!$P$8</f>
        <v>0</v>
      </c>
      <c r="R8" s="342">
        <f>$D8/5*'4A STAB LNK'!$L$8</f>
        <v>0</v>
      </c>
      <c r="S8" s="342">
        <f t="shared" si="1"/>
        <v>0</v>
      </c>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row>
    <row r="9" spans="1:72" s="57" customFormat="1" ht="15" customHeight="1">
      <c r="A9" s="1125"/>
      <c r="B9" s="77"/>
      <c r="C9" s="77"/>
      <c r="D9" s="78">
        <v>0</v>
      </c>
      <c r="E9" s="79">
        <v>0</v>
      </c>
      <c r="F9" s="340">
        <f t="shared" si="0"/>
        <v>0</v>
      </c>
      <c r="G9" s="80">
        <v>0</v>
      </c>
      <c r="H9" s="80">
        <v>0</v>
      </c>
      <c r="I9" s="150">
        <v>0</v>
      </c>
      <c r="J9" s="150">
        <v>0</v>
      </c>
      <c r="K9" s="128">
        <v>0</v>
      </c>
      <c r="L9" s="1138"/>
      <c r="M9" s="342">
        <f>IF($F9=0,0,IF($F9/$D9&gt;'4A STAB LNK'!$I$5,$D9*'4A STAB LNK'!$K$5,$F9*'4A STAB LNK'!$K$3))</f>
        <v>0</v>
      </c>
      <c r="N9" s="342">
        <f>IF(($F9-$F9/1.1041)&gt;(0.5833*$D9/7*'4A STAB LNK'!$I$5),(0.5833*$D9/7*'4A STAB LNK'!$K$5),($F9-$F9/1.1041)*'4A STAB LNK'!$K$3)</f>
        <v>0</v>
      </c>
      <c r="O9" s="342">
        <f>$F9*'4A STAB LNK'!$N$8</f>
        <v>0</v>
      </c>
      <c r="P9" s="342">
        <f>$F9*'4A STAB LNK'!$O$8</f>
        <v>0</v>
      </c>
      <c r="Q9" s="342">
        <f>$F9*'4A STAB LNK'!$P$8</f>
        <v>0</v>
      </c>
      <c r="R9" s="342">
        <f>$D9/5*'4A STAB LNK'!$L$8</f>
        <v>0</v>
      </c>
      <c r="S9" s="342">
        <f t="shared" si="1"/>
        <v>0</v>
      </c>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row>
    <row r="10" spans="1:72" s="57" customFormat="1" ht="15" customHeight="1">
      <c r="A10" s="1125"/>
      <c r="B10" s="77"/>
      <c r="C10" s="77"/>
      <c r="D10" s="78">
        <v>0</v>
      </c>
      <c r="E10" s="79">
        <v>0</v>
      </c>
      <c r="F10" s="340">
        <f t="shared" si="0"/>
        <v>0</v>
      </c>
      <c r="G10" s="80">
        <v>0</v>
      </c>
      <c r="H10" s="80">
        <v>0</v>
      </c>
      <c r="I10" s="150">
        <v>0</v>
      </c>
      <c r="J10" s="150">
        <v>0</v>
      </c>
      <c r="K10" s="128">
        <v>0</v>
      </c>
      <c r="L10" s="1138"/>
      <c r="M10" s="342">
        <f>IF($F10=0,0,IF($F10/$D10&gt;'4A STAB LNK'!$I$5,$D10*'4A STAB LNK'!$K$5,$F10*'4A STAB LNK'!$K$3))</f>
        <v>0</v>
      </c>
      <c r="N10" s="342">
        <f>IF(($F10-$F10/1.1041)&gt;(0.5833*$D10/7*'4A STAB LNK'!$I$5),(0.5833*$D10/7*'4A STAB LNK'!$K$5),($F10-$F10/1.1041)*'4A STAB LNK'!$K$3)</f>
        <v>0</v>
      </c>
      <c r="O10" s="342">
        <f>$F10*'4A STAB LNK'!$N$8</f>
        <v>0</v>
      </c>
      <c r="P10" s="342">
        <f>$F10*'4A STAB LNK'!$O$8</f>
        <v>0</v>
      </c>
      <c r="Q10" s="342">
        <f>$F10*'4A STAB LNK'!$P$8</f>
        <v>0</v>
      </c>
      <c r="R10" s="342">
        <f>$D10/5*'4A STAB LNK'!$L$8</f>
        <v>0</v>
      </c>
      <c r="S10" s="342">
        <f t="shared" si="1"/>
        <v>0</v>
      </c>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row>
    <row r="11" spans="1:72" s="57" customFormat="1" ht="15" customHeight="1">
      <c r="A11" s="1125"/>
      <c r="B11" s="77"/>
      <c r="C11" s="77"/>
      <c r="D11" s="78">
        <v>0</v>
      </c>
      <c r="E11" s="79">
        <v>0</v>
      </c>
      <c r="F11" s="340">
        <f t="shared" si="0"/>
        <v>0</v>
      </c>
      <c r="G11" s="80">
        <v>0</v>
      </c>
      <c r="H11" s="80">
        <v>0</v>
      </c>
      <c r="I11" s="150">
        <v>0</v>
      </c>
      <c r="J11" s="150">
        <v>0</v>
      </c>
      <c r="K11" s="128">
        <v>0</v>
      </c>
      <c r="L11" s="1138"/>
      <c r="M11" s="342">
        <f>IF($F11=0,0,IF($F11/$D11&gt;'4A STAB LNK'!$I$5,$D11*'4A STAB LNK'!$K$5,$F11*'4A STAB LNK'!$K$3))</f>
        <v>0</v>
      </c>
      <c r="N11" s="342">
        <f>IF(($F11-$F11/1.1041)&gt;(0.5833*$D11/7*'4A STAB LNK'!$I$5),(0.5833*$D11/7*'4A STAB LNK'!$K$5),($F11-$F11/1.1041)*'4A STAB LNK'!$K$3)</f>
        <v>0</v>
      </c>
      <c r="O11" s="342">
        <f>$F11*'4A STAB LNK'!$N$8</f>
        <v>0</v>
      </c>
      <c r="P11" s="342">
        <f>$F11*'4A STAB LNK'!$O$8</f>
        <v>0</v>
      </c>
      <c r="Q11" s="342">
        <f>$F11*'4A STAB LNK'!$P$8</f>
        <v>0</v>
      </c>
      <c r="R11" s="342">
        <f>$D11/5*'4A STAB LNK'!$L$8</f>
        <v>0</v>
      </c>
      <c r="S11" s="342">
        <f t="shared" si="1"/>
        <v>0</v>
      </c>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row>
    <row r="12" spans="1:72" s="57" customFormat="1" ht="15" customHeight="1">
      <c r="A12" s="1125"/>
      <c r="B12" s="77"/>
      <c r="C12" s="77"/>
      <c r="D12" s="78">
        <v>0</v>
      </c>
      <c r="E12" s="79">
        <v>0</v>
      </c>
      <c r="F12" s="340">
        <f t="shared" si="0"/>
        <v>0</v>
      </c>
      <c r="G12" s="80">
        <v>0</v>
      </c>
      <c r="H12" s="80">
        <v>0</v>
      </c>
      <c r="I12" s="150">
        <v>0</v>
      </c>
      <c r="J12" s="150">
        <v>0</v>
      </c>
      <c r="K12" s="128">
        <v>0</v>
      </c>
      <c r="L12" s="1138"/>
      <c r="M12" s="342">
        <f>IF($F12=0,0,IF($F12/$D12&gt;'4A STAB LNK'!$I$5,$D12*'4A STAB LNK'!$K$5,$F12*'4A STAB LNK'!$K$3))</f>
        <v>0</v>
      </c>
      <c r="N12" s="342">
        <f>IF(($F12-$F12/1.1041)&gt;(0.5833*$D12/7*'4A STAB LNK'!$I$5),(0.5833*$D12/7*'4A STAB LNK'!$K$5),($F12-$F12/1.1041)*'4A STAB LNK'!$K$3)</f>
        <v>0</v>
      </c>
      <c r="O12" s="342">
        <f>$F12*'4A STAB LNK'!$N$8</f>
        <v>0</v>
      </c>
      <c r="P12" s="342">
        <f>$F12*'4A STAB LNK'!$O$8</f>
        <v>0</v>
      </c>
      <c r="Q12" s="342">
        <f>$F12*'4A STAB LNK'!$P$8</f>
        <v>0</v>
      </c>
      <c r="R12" s="342">
        <f>$D12/5*'4A STAB LNK'!$L$8</f>
        <v>0</v>
      </c>
      <c r="S12" s="342">
        <f t="shared" si="1"/>
        <v>0</v>
      </c>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row>
    <row r="13" spans="1:72" s="57" customFormat="1" ht="15" customHeight="1">
      <c r="A13" s="1125"/>
      <c r="B13" s="77"/>
      <c r="C13" s="77"/>
      <c r="D13" s="78">
        <v>0</v>
      </c>
      <c r="E13" s="79">
        <v>0</v>
      </c>
      <c r="F13" s="340">
        <f t="shared" si="0"/>
        <v>0</v>
      </c>
      <c r="G13" s="80">
        <v>0</v>
      </c>
      <c r="H13" s="80">
        <v>0</v>
      </c>
      <c r="I13" s="150">
        <v>0</v>
      </c>
      <c r="J13" s="150">
        <v>0</v>
      </c>
      <c r="K13" s="128">
        <v>0</v>
      </c>
      <c r="L13" s="1138"/>
      <c r="M13" s="342">
        <f>IF($F13=0,0,IF($F13/$D13&gt;'4A STAB LNK'!$I$5,$D13*'4A STAB LNK'!$K$5,$F13*'4A STAB LNK'!$K$3))</f>
        <v>0</v>
      </c>
      <c r="N13" s="342">
        <f>IF(($F13-$F13/1.1041)&gt;(0.5833*$D13/7*'4A STAB LNK'!$I$5),(0.5833*$D13/7*'4A STAB LNK'!$K$5),($F13-$F13/1.1041)*'4A STAB LNK'!$K$3)</f>
        <v>0</v>
      </c>
      <c r="O13" s="342">
        <f>$F13*'4A STAB LNK'!$N$8</f>
        <v>0</v>
      </c>
      <c r="P13" s="342">
        <f>$F13*'4A STAB LNK'!$O$8</f>
        <v>0</v>
      </c>
      <c r="Q13" s="342">
        <f>$F13*'4A STAB LNK'!$P$8</f>
        <v>0</v>
      </c>
      <c r="R13" s="342">
        <f>$D13/5*'4A STAB LNK'!$L$8</f>
        <v>0</v>
      </c>
      <c r="S13" s="342">
        <f t="shared" si="1"/>
        <v>0</v>
      </c>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row>
    <row r="14" spans="1:72" s="57" customFormat="1" ht="15" customHeight="1">
      <c r="A14" s="1125"/>
      <c r="B14" s="77"/>
      <c r="C14" s="77"/>
      <c r="D14" s="78">
        <v>0</v>
      </c>
      <c r="E14" s="79">
        <v>0</v>
      </c>
      <c r="F14" s="340">
        <f t="shared" si="0"/>
        <v>0</v>
      </c>
      <c r="G14" s="80">
        <v>0</v>
      </c>
      <c r="H14" s="80">
        <v>0</v>
      </c>
      <c r="I14" s="150">
        <v>0</v>
      </c>
      <c r="J14" s="150">
        <v>0</v>
      </c>
      <c r="K14" s="128">
        <v>0</v>
      </c>
      <c r="L14" s="1138"/>
      <c r="M14" s="342">
        <f>IF($F14=0,0,IF($F14/$D14&gt;'4A STAB LNK'!$I$5,$D14*'4A STAB LNK'!$K$5,$F14*'4A STAB LNK'!$K$3))</f>
        <v>0</v>
      </c>
      <c r="N14" s="342">
        <f>IF(($F14-$F14/1.1041)&gt;(0.5833*$D14/7*'4A STAB LNK'!$I$5),(0.5833*$D14/7*'4A STAB LNK'!$K$5),($F14-$F14/1.1041)*'4A STAB LNK'!$K$3)</f>
        <v>0</v>
      </c>
      <c r="O14" s="342">
        <f>$F14*'4A STAB LNK'!$N$8</f>
        <v>0</v>
      </c>
      <c r="P14" s="342">
        <f>$F14*'4A STAB LNK'!$O$8</f>
        <v>0</v>
      </c>
      <c r="Q14" s="342">
        <f>$F14*'4A STAB LNK'!$P$8</f>
        <v>0</v>
      </c>
      <c r="R14" s="342">
        <f>$D14/5*'4A STAB LNK'!$L$8</f>
        <v>0</v>
      </c>
      <c r="S14" s="342">
        <f t="shared" si="1"/>
        <v>0</v>
      </c>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row>
    <row r="15" spans="1:72" s="57" customFormat="1" ht="15" customHeight="1">
      <c r="A15" s="1125"/>
      <c r="B15" s="77"/>
      <c r="C15" s="77"/>
      <c r="D15" s="78">
        <v>0</v>
      </c>
      <c r="E15" s="79">
        <v>0</v>
      </c>
      <c r="F15" s="340">
        <f t="shared" si="0"/>
        <v>0</v>
      </c>
      <c r="G15" s="80">
        <v>0</v>
      </c>
      <c r="H15" s="80">
        <v>0</v>
      </c>
      <c r="I15" s="150">
        <v>0</v>
      </c>
      <c r="J15" s="150">
        <v>0</v>
      </c>
      <c r="K15" s="128">
        <v>0</v>
      </c>
      <c r="L15" s="1138"/>
      <c r="M15" s="342">
        <f>IF($F15=0,0,IF($F15/$D15&gt;'4A STAB LNK'!$I$5,$D15*'4A STAB LNK'!$K$5,$F15*'4A STAB LNK'!$K$3))</f>
        <v>0</v>
      </c>
      <c r="N15" s="342">
        <f>IF(($F15-$F15/1.1041)&gt;(0.5833*$D15/7*'4A STAB LNK'!$I$5),(0.5833*$D15/7*'4A STAB LNK'!$K$5),($F15-$F15/1.1041)*'4A STAB LNK'!$K$3)</f>
        <v>0</v>
      </c>
      <c r="O15" s="342">
        <f>$F15*'4A STAB LNK'!$N$8</f>
        <v>0</v>
      </c>
      <c r="P15" s="342">
        <f>$F15*'4A STAB LNK'!$O$8</f>
        <v>0</v>
      </c>
      <c r="Q15" s="342">
        <f>$F15*'4A STAB LNK'!$P$8</f>
        <v>0</v>
      </c>
      <c r="R15" s="342">
        <f>$D15/5*'4A STAB LNK'!$L$8</f>
        <v>0</v>
      </c>
      <c r="S15" s="342">
        <f t="shared" si="1"/>
        <v>0</v>
      </c>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row>
    <row r="16" spans="1:72" s="57" customFormat="1" ht="15" customHeight="1">
      <c r="A16" s="1125"/>
      <c r="B16" s="77"/>
      <c r="C16" s="77"/>
      <c r="D16" s="78">
        <v>0</v>
      </c>
      <c r="E16" s="79">
        <v>0</v>
      </c>
      <c r="F16" s="340">
        <f t="shared" si="0"/>
        <v>0</v>
      </c>
      <c r="G16" s="80">
        <v>0</v>
      </c>
      <c r="H16" s="80">
        <v>0</v>
      </c>
      <c r="I16" s="150">
        <v>0</v>
      </c>
      <c r="J16" s="150">
        <v>0</v>
      </c>
      <c r="K16" s="128">
        <v>0</v>
      </c>
      <c r="L16" s="1138"/>
      <c r="M16" s="342">
        <f>IF($F16=0,0,IF($F16/$D16&gt;'4A STAB LNK'!$I$5,$D16*'4A STAB LNK'!$K$5,$F16*'4A STAB LNK'!$K$3))</f>
        <v>0</v>
      </c>
      <c r="N16" s="342">
        <f>IF(($F16-$F16/1.1041)&gt;(0.5833*$D16/7*'4A STAB LNK'!$I$5),(0.5833*$D16/7*'4A STAB LNK'!$K$5),($F16-$F16/1.1041)*'4A STAB LNK'!$K$3)</f>
        <v>0</v>
      </c>
      <c r="O16" s="342">
        <f>$F16*'4A STAB LNK'!$N$8</f>
        <v>0</v>
      </c>
      <c r="P16" s="342">
        <f>$F16*'4A STAB LNK'!$O$8</f>
        <v>0</v>
      </c>
      <c r="Q16" s="342">
        <f>$F16*'4A STAB LNK'!$P$8</f>
        <v>0</v>
      </c>
      <c r="R16" s="342">
        <f>$D16/5*'4A STAB LNK'!$L$8</f>
        <v>0</v>
      </c>
      <c r="S16" s="342">
        <f t="shared" si="1"/>
        <v>0</v>
      </c>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row>
    <row r="17" spans="1:72" s="57" customFormat="1" ht="15" customHeight="1">
      <c r="A17" s="1125"/>
      <c r="B17" s="77"/>
      <c r="C17" s="77"/>
      <c r="D17" s="78">
        <v>0</v>
      </c>
      <c r="E17" s="79">
        <v>0</v>
      </c>
      <c r="F17" s="340">
        <f t="shared" si="0"/>
        <v>0</v>
      </c>
      <c r="G17" s="80">
        <v>0</v>
      </c>
      <c r="H17" s="80">
        <v>0</v>
      </c>
      <c r="I17" s="150">
        <v>0</v>
      </c>
      <c r="J17" s="150">
        <v>0</v>
      </c>
      <c r="K17" s="128">
        <v>0</v>
      </c>
      <c r="L17" s="1138"/>
      <c r="M17" s="342">
        <f>IF($F17=0,0,IF($F17/$D17&gt;'4A STAB LNK'!$I$5,$D17*'4A STAB LNK'!$K$5,$F17*'4A STAB LNK'!$K$3))</f>
        <v>0</v>
      </c>
      <c r="N17" s="342">
        <f>IF(($F17-$F17/1.1041)&gt;(0.5833*$D17/7*'4A STAB LNK'!$I$5),(0.5833*$D17/7*'4A STAB LNK'!$K$5),($F17-$F17/1.1041)*'4A STAB LNK'!$K$3)</f>
        <v>0</v>
      </c>
      <c r="O17" s="342">
        <f>$F17*'4A STAB LNK'!$N$8</f>
        <v>0</v>
      </c>
      <c r="P17" s="342">
        <f>$F17*'4A STAB LNK'!$O$8</f>
        <v>0</v>
      </c>
      <c r="Q17" s="342">
        <f>$F17*'4A STAB LNK'!$P$8</f>
        <v>0</v>
      </c>
      <c r="R17" s="342">
        <f>$D17/5*'4A STAB LNK'!$L$8</f>
        <v>0</v>
      </c>
      <c r="S17" s="342">
        <f t="shared" si="1"/>
        <v>0</v>
      </c>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row>
    <row r="18" spans="1:72" s="57" customFormat="1" ht="15" customHeight="1">
      <c r="A18" s="1125"/>
      <c r="B18" s="77"/>
      <c r="C18" s="77"/>
      <c r="D18" s="78">
        <v>0</v>
      </c>
      <c r="E18" s="79">
        <v>0</v>
      </c>
      <c r="F18" s="340">
        <f t="shared" si="0"/>
        <v>0</v>
      </c>
      <c r="G18" s="80">
        <v>0</v>
      </c>
      <c r="H18" s="80">
        <v>0</v>
      </c>
      <c r="I18" s="150">
        <v>0</v>
      </c>
      <c r="J18" s="150">
        <v>0</v>
      </c>
      <c r="K18" s="128">
        <v>0</v>
      </c>
      <c r="L18" s="1138"/>
      <c r="M18" s="342">
        <f>IF($F18=0,0,IF($F18/$D18&gt;'4A STAB LNK'!$I$5,$D18*'4A STAB LNK'!$K$5,$F18*'4A STAB LNK'!$K$3))</f>
        <v>0</v>
      </c>
      <c r="N18" s="342">
        <f>IF(($F18-$F18/1.1041)&gt;(0.5833*$D18/7*'4A STAB LNK'!$I$5),(0.5833*$D18/7*'4A STAB LNK'!$K$5),($F18-$F18/1.1041)*'4A STAB LNK'!$K$3)</f>
        <v>0</v>
      </c>
      <c r="O18" s="342">
        <f>$F18*'4A STAB LNK'!$N$8</f>
        <v>0</v>
      </c>
      <c r="P18" s="342">
        <f>$F18*'4A STAB LNK'!$O$8</f>
        <v>0</v>
      </c>
      <c r="Q18" s="342">
        <f>$F18*'4A STAB LNK'!$P$8</f>
        <v>0</v>
      </c>
      <c r="R18" s="342">
        <f>$D18/5*'4A STAB LNK'!$L$8</f>
        <v>0</v>
      </c>
      <c r="S18" s="342">
        <f t="shared" si="1"/>
        <v>0</v>
      </c>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row>
    <row r="19" spans="1:72" s="57" customFormat="1" ht="15" customHeight="1">
      <c r="A19" s="1125"/>
      <c r="B19" s="77"/>
      <c r="C19" s="77"/>
      <c r="D19" s="78">
        <v>0</v>
      </c>
      <c r="E19" s="79">
        <v>0</v>
      </c>
      <c r="F19" s="340">
        <f t="shared" si="0"/>
        <v>0</v>
      </c>
      <c r="G19" s="80">
        <v>0</v>
      </c>
      <c r="H19" s="80">
        <v>0</v>
      </c>
      <c r="I19" s="150">
        <v>0</v>
      </c>
      <c r="J19" s="150">
        <v>0</v>
      </c>
      <c r="K19" s="128">
        <v>0</v>
      </c>
      <c r="L19" s="1138"/>
      <c r="M19" s="342">
        <f>IF($F19=0,0,IF($F19/$D19&gt;'4A STAB LNK'!$I$5,$D19*'4A STAB LNK'!$K$5,$F19*'4A STAB LNK'!$K$3))</f>
        <v>0</v>
      </c>
      <c r="N19" s="342">
        <f>IF(($F19-$F19/1.1041)&gt;(0.5833*$D19/7*'4A STAB LNK'!$I$5),(0.5833*$D19/7*'4A STAB LNK'!$K$5),($F19-$F19/1.1041)*'4A STAB LNK'!$K$3)</f>
        <v>0</v>
      </c>
      <c r="O19" s="342">
        <f>$F19*'4A STAB LNK'!$N$8</f>
        <v>0</v>
      </c>
      <c r="P19" s="342">
        <f>$F19*'4A STAB LNK'!$O$8</f>
        <v>0</v>
      </c>
      <c r="Q19" s="342">
        <f>$F19*'4A STAB LNK'!$P$8</f>
        <v>0</v>
      </c>
      <c r="R19" s="342">
        <f>$D19/5*'4A STAB LNK'!$L$8</f>
        <v>0</v>
      </c>
      <c r="S19" s="342">
        <f t="shared" si="1"/>
        <v>0</v>
      </c>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row>
    <row r="20" spans="1:72" s="57" customFormat="1" ht="15" customHeight="1">
      <c r="A20" s="1125"/>
      <c r="B20" s="77"/>
      <c r="C20" s="77"/>
      <c r="D20" s="78">
        <v>0</v>
      </c>
      <c r="E20" s="79">
        <v>0</v>
      </c>
      <c r="F20" s="340">
        <f t="shared" si="0"/>
        <v>0</v>
      </c>
      <c r="G20" s="80">
        <v>0</v>
      </c>
      <c r="H20" s="80">
        <v>0</v>
      </c>
      <c r="I20" s="150">
        <v>0</v>
      </c>
      <c r="J20" s="150">
        <v>0</v>
      </c>
      <c r="K20" s="128">
        <v>0</v>
      </c>
      <c r="L20" s="1138"/>
      <c r="M20" s="342">
        <f>IF($F20=0,0,IF($F20/$D20&gt;'4A STAB LNK'!$I$5,$D20*'4A STAB LNK'!$K$5,$F20*'4A STAB LNK'!$K$3))</f>
        <v>0</v>
      </c>
      <c r="N20" s="342">
        <f>IF(($F20-$F20/1.1041)&gt;(0.5833*$D20/7*'4A STAB LNK'!$I$5),(0.5833*$D20/7*'4A STAB LNK'!$K$5),($F20-$F20/1.1041)*'4A STAB LNK'!$K$3)</f>
        <v>0</v>
      </c>
      <c r="O20" s="342">
        <f>$F20*'4A STAB LNK'!$N$8</f>
        <v>0</v>
      </c>
      <c r="P20" s="342">
        <f>$F20*'4A STAB LNK'!$O$8</f>
        <v>0</v>
      </c>
      <c r="Q20" s="342">
        <f>$F20*'4A STAB LNK'!$P$8</f>
        <v>0</v>
      </c>
      <c r="R20" s="342">
        <f>$D20/5*'4A STAB LNK'!$L$8</f>
        <v>0</v>
      </c>
      <c r="S20" s="342">
        <f t="shared" si="1"/>
        <v>0</v>
      </c>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row>
    <row r="21" spans="1:72" s="57" customFormat="1" ht="15" customHeight="1">
      <c r="A21" s="1125"/>
      <c r="B21" s="77"/>
      <c r="C21" s="77"/>
      <c r="D21" s="78">
        <v>0</v>
      </c>
      <c r="E21" s="79">
        <v>0</v>
      </c>
      <c r="F21" s="340">
        <f t="shared" si="0"/>
        <v>0</v>
      </c>
      <c r="G21" s="80">
        <v>0</v>
      </c>
      <c r="H21" s="80">
        <v>0</v>
      </c>
      <c r="I21" s="150">
        <v>0</v>
      </c>
      <c r="J21" s="150">
        <v>0</v>
      </c>
      <c r="K21" s="128">
        <v>0</v>
      </c>
      <c r="L21" s="1138"/>
      <c r="M21" s="342">
        <f>IF($F21=0,0,IF($F21/$D21&gt;'4A STAB LNK'!$I$5,$D21*'4A STAB LNK'!$K$5,$F21*'4A STAB LNK'!$K$3))</f>
        <v>0</v>
      </c>
      <c r="N21" s="342">
        <f>IF(($F21-$F21/1.1041)&gt;(0.5833*$D21/7*'4A STAB LNK'!$I$5),(0.5833*$D21/7*'4A STAB LNK'!$K$5),($F21-$F21/1.1041)*'4A STAB LNK'!$K$3)</f>
        <v>0</v>
      </c>
      <c r="O21" s="342">
        <f>$F21*'4A STAB LNK'!$N$8</f>
        <v>0</v>
      </c>
      <c r="P21" s="342">
        <f>$F21*'4A STAB LNK'!$O$8</f>
        <v>0</v>
      </c>
      <c r="Q21" s="342">
        <f>$F21*'4A STAB LNK'!$P$8</f>
        <v>0</v>
      </c>
      <c r="R21" s="342">
        <f>$D21/5*'4A STAB LNK'!$L$8</f>
        <v>0</v>
      </c>
      <c r="S21" s="342">
        <f t="shared" si="1"/>
        <v>0</v>
      </c>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row>
    <row r="22" spans="1:72" s="57" customFormat="1" ht="15" customHeight="1">
      <c r="A22" s="1125"/>
      <c r="B22" s="77"/>
      <c r="C22" s="77"/>
      <c r="D22" s="78">
        <v>0</v>
      </c>
      <c r="E22" s="79">
        <v>0</v>
      </c>
      <c r="F22" s="340">
        <f t="shared" si="0"/>
        <v>0</v>
      </c>
      <c r="G22" s="80">
        <v>0</v>
      </c>
      <c r="H22" s="80">
        <v>0</v>
      </c>
      <c r="I22" s="150">
        <v>0</v>
      </c>
      <c r="J22" s="150">
        <v>0</v>
      </c>
      <c r="K22" s="128">
        <v>0</v>
      </c>
      <c r="L22" s="1138"/>
      <c r="M22" s="342">
        <f>IF($F22=0,0,IF($F22/$D22&gt;'4A STAB LNK'!$I$5,$D22*'4A STAB LNK'!$K$5,$F22*'4A STAB LNK'!$K$3))</f>
        <v>0</v>
      </c>
      <c r="N22" s="342">
        <f>IF(($F22-$F22/1.1041)&gt;(0.5833*$D22/7*'4A STAB LNK'!$I$5),(0.5833*$D22/7*'4A STAB LNK'!$K$5),($F22-$F22/1.1041)*'4A STAB LNK'!$K$3)</f>
        <v>0</v>
      </c>
      <c r="O22" s="342">
        <f>$F22*'4A STAB LNK'!$N$8</f>
        <v>0</v>
      </c>
      <c r="P22" s="342">
        <f>$F22*'4A STAB LNK'!$O$8</f>
        <v>0</v>
      </c>
      <c r="Q22" s="342">
        <f>$F22*'4A STAB LNK'!$P$8</f>
        <v>0</v>
      </c>
      <c r="R22" s="342">
        <f>$D22/5*'4A STAB LNK'!$L$8</f>
        <v>0</v>
      </c>
      <c r="S22" s="342">
        <f t="shared" si="1"/>
        <v>0</v>
      </c>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row>
    <row r="23" spans="1:72" s="57" customFormat="1" ht="15" customHeight="1">
      <c r="A23" s="1125"/>
      <c r="B23" s="77"/>
      <c r="C23" s="77"/>
      <c r="D23" s="78">
        <v>0</v>
      </c>
      <c r="E23" s="79">
        <v>0</v>
      </c>
      <c r="F23" s="340">
        <f t="shared" si="0"/>
        <v>0</v>
      </c>
      <c r="G23" s="80">
        <v>0</v>
      </c>
      <c r="H23" s="80">
        <v>0</v>
      </c>
      <c r="I23" s="150">
        <v>0</v>
      </c>
      <c r="J23" s="150">
        <v>0</v>
      </c>
      <c r="K23" s="128">
        <v>0</v>
      </c>
      <c r="L23" s="1138"/>
      <c r="M23" s="342">
        <f>IF($F23=0,0,IF($F23/$D23&gt;'4A STAB LNK'!$I$5,$D23*'4A STAB LNK'!$K$5,$F23*'4A STAB LNK'!$K$3))</f>
        <v>0</v>
      </c>
      <c r="N23" s="342">
        <f>IF(($F23-$F23/1.1041)&gt;(0.5833*$D23/7*'4A STAB LNK'!$I$5),(0.5833*$D23/7*'4A STAB LNK'!$K$5),($F23-$F23/1.1041)*'4A STAB LNK'!$K$3)</f>
        <v>0</v>
      </c>
      <c r="O23" s="342">
        <f>$F23*'4A STAB LNK'!$N$8</f>
        <v>0</v>
      </c>
      <c r="P23" s="342">
        <f>$F23*'4A STAB LNK'!$O$8</f>
        <v>0</v>
      </c>
      <c r="Q23" s="342">
        <f>$F23*'4A STAB LNK'!$P$8</f>
        <v>0</v>
      </c>
      <c r="R23" s="342">
        <f>$D23/5*'4A STAB LNK'!$L$8</f>
        <v>0</v>
      </c>
      <c r="S23" s="342">
        <f t="shared" si="1"/>
        <v>0</v>
      </c>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row>
    <row r="24" spans="1:72" s="57" customFormat="1" ht="15" customHeight="1">
      <c r="A24" s="1125"/>
      <c r="B24" s="77"/>
      <c r="C24" s="77"/>
      <c r="D24" s="78">
        <v>0</v>
      </c>
      <c r="E24" s="79">
        <v>0</v>
      </c>
      <c r="F24" s="340">
        <f t="shared" si="0"/>
        <v>0</v>
      </c>
      <c r="G24" s="80">
        <v>0</v>
      </c>
      <c r="H24" s="80">
        <v>0</v>
      </c>
      <c r="I24" s="150">
        <v>0</v>
      </c>
      <c r="J24" s="150">
        <v>0</v>
      </c>
      <c r="K24" s="128">
        <v>0</v>
      </c>
      <c r="L24" s="1138"/>
      <c r="M24" s="342">
        <f>IF($F24=0,0,IF($F24/$D24&gt;'4A STAB LNK'!$I$5,$D24*'4A STAB LNK'!$K$5,$F24*'4A STAB LNK'!$K$3))</f>
        <v>0</v>
      </c>
      <c r="N24" s="342">
        <f>IF(($F24-$F24/1.1041)&gt;(0.5833*$D24/7*'4A STAB LNK'!$I$5),(0.5833*$D24/7*'4A STAB LNK'!$K$5),($F24-$F24/1.1041)*'4A STAB LNK'!$K$3)</f>
        <v>0</v>
      </c>
      <c r="O24" s="342">
        <f>$F24*'4A STAB LNK'!$N$8</f>
        <v>0</v>
      </c>
      <c r="P24" s="342">
        <f>$F24*'4A STAB LNK'!$O$8</f>
        <v>0</v>
      </c>
      <c r="Q24" s="342">
        <f>$F24*'4A STAB LNK'!$P$8</f>
        <v>0</v>
      </c>
      <c r="R24" s="342">
        <f>$D24/5*'4A STAB LNK'!$L$8</f>
        <v>0</v>
      </c>
      <c r="S24" s="342">
        <f t="shared" si="1"/>
        <v>0</v>
      </c>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row>
    <row r="25" spans="1:72" s="57" customFormat="1" ht="15" customHeight="1">
      <c r="A25" s="1125"/>
      <c r="B25" s="77"/>
      <c r="C25" s="77"/>
      <c r="D25" s="78">
        <v>0</v>
      </c>
      <c r="E25" s="79">
        <v>0</v>
      </c>
      <c r="F25" s="340">
        <f t="shared" si="0"/>
        <v>0</v>
      </c>
      <c r="G25" s="80">
        <v>0</v>
      </c>
      <c r="H25" s="80">
        <v>0</v>
      </c>
      <c r="I25" s="150">
        <v>0</v>
      </c>
      <c r="J25" s="150">
        <v>0</v>
      </c>
      <c r="K25" s="128">
        <v>0</v>
      </c>
      <c r="L25" s="1138"/>
      <c r="M25" s="342">
        <f>IF($F25=0,0,IF($F25/$D25&gt;'4A STAB LNK'!$I$5,$D25*'4A STAB LNK'!$K$5,$F25*'4A STAB LNK'!$K$3))</f>
        <v>0</v>
      </c>
      <c r="N25" s="342">
        <f>IF(($F25-$F25/1.1041)&gt;(0.5833*$D25/7*'4A STAB LNK'!$I$5),(0.5833*$D25/7*'4A STAB LNK'!$K$5),($F25-$F25/1.1041)*'4A STAB LNK'!$K$3)</f>
        <v>0</v>
      </c>
      <c r="O25" s="342">
        <f>$F25*'4A STAB LNK'!$N$8</f>
        <v>0</v>
      </c>
      <c r="P25" s="342">
        <f>$F25*'4A STAB LNK'!$O$8</f>
        <v>0</v>
      </c>
      <c r="Q25" s="342">
        <f>$F25*'4A STAB LNK'!$P$8</f>
        <v>0</v>
      </c>
      <c r="R25" s="342">
        <f>$D25/5*'4A STAB LNK'!$L$8</f>
        <v>0</v>
      </c>
      <c r="S25" s="342">
        <f t="shared" si="1"/>
        <v>0</v>
      </c>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row>
    <row r="26" spans="1:72" s="57" customFormat="1" ht="15" customHeight="1">
      <c r="A26" s="1125"/>
      <c r="B26" s="77"/>
      <c r="C26" s="77"/>
      <c r="D26" s="78">
        <v>0</v>
      </c>
      <c r="E26" s="79">
        <v>0</v>
      </c>
      <c r="F26" s="340">
        <f t="shared" si="0"/>
        <v>0</v>
      </c>
      <c r="G26" s="80">
        <v>0</v>
      </c>
      <c r="H26" s="80">
        <v>0</v>
      </c>
      <c r="I26" s="150">
        <v>0</v>
      </c>
      <c r="J26" s="150">
        <v>0</v>
      </c>
      <c r="K26" s="128">
        <v>0</v>
      </c>
      <c r="L26" s="1138"/>
      <c r="M26" s="342">
        <f>IF($F26=0,0,IF($F26/$D26&gt;'4A STAB LNK'!$I$5,$D26*'4A STAB LNK'!$K$5,$F26*'4A STAB LNK'!$K$3))</f>
        <v>0</v>
      </c>
      <c r="N26" s="342">
        <f>IF(($F26-$F26/1.1041)&gt;(0.5833*$D26/7*'4A STAB LNK'!$I$5),(0.5833*$D26/7*'4A STAB LNK'!$K$5),($F26-$F26/1.1041)*'4A STAB LNK'!$K$3)</f>
        <v>0</v>
      </c>
      <c r="O26" s="342">
        <f>$F26*'4A STAB LNK'!$N$8</f>
        <v>0</v>
      </c>
      <c r="P26" s="342">
        <f>$F26*'4A STAB LNK'!$O$8</f>
        <v>0</v>
      </c>
      <c r="Q26" s="342">
        <f>$F26*'4A STAB LNK'!$P$8</f>
        <v>0</v>
      </c>
      <c r="R26" s="342">
        <f>$D26/5*'4A STAB LNK'!$L$8</f>
        <v>0</v>
      </c>
      <c r="S26" s="342">
        <f t="shared" si="1"/>
        <v>0</v>
      </c>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row>
    <row r="27" spans="1:72" s="57" customFormat="1" ht="15" customHeight="1">
      <c r="A27" s="1125"/>
      <c r="B27" s="77"/>
      <c r="C27" s="77"/>
      <c r="D27" s="78">
        <v>0</v>
      </c>
      <c r="E27" s="79">
        <v>0</v>
      </c>
      <c r="F27" s="340">
        <f t="shared" si="0"/>
        <v>0</v>
      </c>
      <c r="G27" s="80">
        <v>0</v>
      </c>
      <c r="H27" s="80">
        <v>0</v>
      </c>
      <c r="I27" s="150">
        <v>0</v>
      </c>
      <c r="J27" s="150">
        <v>0</v>
      </c>
      <c r="K27" s="128">
        <v>0</v>
      </c>
      <c r="L27" s="1138"/>
      <c r="M27" s="342">
        <f>IF($F27=0,0,IF($F27/$D27&gt;'4A STAB LNK'!$I$5,$D27*'4A STAB LNK'!$K$5,$F27*'4A STAB LNK'!$K$3))</f>
        <v>0</v>
      </c>
      <c r="N27" s="342">
        <f>IF(($F27-$F27/1.1041)&gt;(0.5833*$D27/7*'4A STAB LNK'!$I$5),(0.5833*$D27/7*'4A STAB LNK'!$K$5),($F27-$F27/1.1041)*'4A STAB LNK'!$K$3)</f>
        <v>0</v>
      </c>
      <c r="O27" s="342">
        <f>$F27*'4A STAB LNK'!$N$8</f>
        <v>0</v>
      </c>
      <c r="P27" s="342">
        <f>$F27*'4A STAB LNK'!$O$8</f>
        <v>0</v>
      </c>
      <c r="Q27" s="342">
        <f>$F27*'4A STAB LNK'!$P$8</f>
        <v>0</v>
      </c>
      <c r="R27" s="342">
        <f>$D27/5*'4A STAB LNK'!$L$8</f>
        <v>0</v>
      </c>
      <c r="S27" s="342">
        <f t="shared" si="1"/>
        <v>0</v>
      </c>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row>
    <row r="28" spans="1:72" s="57" customFormat="1" ht="15" customHeight="1">
      <c r="A28" s="1125"/>
      <c r="B28" s="77"/>
      <c r="C28" s="77"/>
      <c r="D28" s="78">
        <v>0</v>
      </c>
      <c r="E28" s="79">
        <v>0</v>
      </c>
      <c r="F28" s="340">
        <f t="shared" si="0"/>
        <v>0</v>
      </c>
      <c r="G28" s="80">
        <v>0</v>
      </c>
      <c r="H28" s="80">
        <v>0</v>
      </c>
      <c r="I28" s="150">
        <v>0</v>
      </c>
      <c r="J28" s="150">
        <v>0</v>
      </c>
      <c r="K28" s="128">
        <v>0</v>
      </c>
      <c r="L28" s="1138"/>
      <c r="M28" s="342">
        <f>IF($F28=0,0,IF($F28/$D28&gt;'4A STAB LNK'!$I$5,$D28*'4A STAB LNK'!$K$5,$F28*'4A STAB LNK'!$K$3))</f>
        <v>0</v>
      </c>
      <c r="N28" s="342">
        <f>IF(($F28-$F28/1.1041)&gt;(0.5833*$D28/7*'4A STAB LNK'!$I$5),(0.5833*$D28/7*'4A STAB LNK'!$K$5),($F28-$F28/1.1041)*'4A STAB LNK'!$K$3)</f>
        <v>0</v>
      </c>
      <c r="O28" s="342">
        <f>$F28*'4A STAB LNK'!$N$8</f>
        <v>0</v>
      </c>
      <c r="P28" s="342">
        <f>$F28*'4A STAB LNK'!$O$8</f>
        <v>0</v>
      </c>
      <c r="Q28" s="342">
        <f>$F28*'4A STAB LNK'!$P$8</f>
        <v>0</v>
      </c>
      <c r="R28" s="342">
        <f>$D28/5*'4A STAB LNK'!$L$8</f>
        <v>0</v>
      </c>
      <c r="S28" s="342">
        <f t="shared" si="1"/>
        <v>0</v>
      </c>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row>
    <row r="29" spans="1:72" s="73" customFormat="1" ht="15" customHeight="1">
      <c r="A29" s="1125"/>
      <c r="B29" s="1135" t="s">
        <v>713</v>
      </c>
      <c r="C29" s="1136"/>
      <c r="D29" s="543">
        <f>SUM(D5:D28)</f>
        <v>0</v>
      </c>
      <c r="E29" s="545"/>
      <c r="F29" s="341">
        <f t="shared" ref="F29:K29" si="2">SUM(F5:F28)</f>
        <v>0</v>
      </c>
      <c r="G29" s="81">
        <f t="shared" si="2"/>
        <v>0</v>
      </c>
      <c r="H29" s="81">
        <f t="shared" si="2"/>
        <v>0</v>
      </c>
      <c r="I29" s="81">
        <f t="shared" si="2"/>
        <v>0</v>
      </c>
      <c r="J29" s="81">
        <f t="shared" si="2"/>
        <v>0</v>
      </c>
      <c r="K29" s="81">
        <f t="shared" si="2"/>
        <v>0</v>
      </c>
      <c r="L29" s="1138"/>
      <c r="M29" s="343">
        <f t="shared" ref="M29:S29" si="3">SUM(M5:M28)</f>
        <v>0</v>
      </c>
      <c r="N29" s="343">
        <f t="shared" si="3"/>
        <v>0</v>
      </c>
      <c r="O29" s="343">
        <f t="shared" si="3"/>
        <v>0</v>
      </c>
      <c r="P29" s="343">
        <f t="shared" si="3"/>
        <v>0</v>
      </c>
      <c r="Q29" s="343">
        <f t="shared" si="3"/>
        <v>0</v>
      </c>
      <c r="R29" s="343">
        <f t="shared" si="3"/>
        <v>0</v>
      </c>
      <c r="S29" s="343">
        <f t="shared" si="3"/>
        <v>0</v>
      </c>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row>
    <row r="30" spans="1:72" s="57" customFormat="1" ht="18.95" customHeight="1">
      <c r="A30" s="1125"/>
      <c r="B30" s="1126"/>
      <c r="C30" s="1127"/>
      <c r="D30" s="1127"/>
      <c r="E30" s="1127"/>
      <c r="F30" s="1127"/>
      <c r="G30" s="1127"/>
      <c r="H30" s="1127"/>
      <c r="I30" s="1127"/>
      <c r="J30" s="1127"/>
      <c r="K30" s="1128"/>
      <c r="L30" s="1138"/>
      <c r="M30" s="1143"/>
      <c r="N30" s="1144"/>
      <c r="O30" s="1144"/>
      <c r="P30" s="1144"/>
      <c r="Q30" s="1144"/>
      <c r="R30" s="1144"/>
      <c r="S30" s="1145"/>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row>
    <row r="31" spans="1:72" s="57" customFormat="1" ht="20.100000000000001" customHeight="1">
      <c r="A31" s="1125"/>
      <c r="B31" s="1132" t="s">
        <v>500</v>
      </c>
      <c r="C31" s="1133"/>
      <c r="D31" s="1133"/>
      <c r="E31" s="1133"/>
      <c r="F31" s="1133"/>
      <c r="G31" s="1133"/>
      <c r="H31" s="1133"/>
      <c r="I31" s="1133"/>
      <c r="J31" s="1133"/>
      <c r="K31" s="1134"/>
      <c r="L31" s="1138"/>
      <c r="M31" s="1146"/>
      <c r="N31" s="1147"/>
      <c r="O31" s="1147"/>
      <c r="P31" s="1147"/>
      <c r="Q31" s="1147"/>
      <c r="R31" s="1147"/>
      <c r="S31" s="1148"/>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row>
    <row r="32" spans="1:72" s="57" customFormat="1" ht="15" customHeight="1">
      <c r="A32" s="1125"/>
      <c r="B32" s="58"/>
      <c r="C32" s="148" t="s">
        <v>14</v>
      </c>
      <c r="D32" s="542" t="s">
        <v>86</v>
      </c>
      <c r="E32" s="542" t="s">
        <v>480</v>
      </c>
      <c r="F32" s="539" t="s">
        <v>122</v>
      </c>
      <c r="G32" s="539" t="s">
        <v>22</v>
      </c>
      <c r="H32" s="539" t="s">
        <v>17</v>
      </c>
      <c r="I32" s="539" t="s">
        <v>18</v>
      </c>
      <c r="J32" s="539" t="s">
        <v>18</v>
      </c>
      <c r="K32" s="540" t="s">
        <v>126</v>
      </c>
      <c r="L32" s="1138"/>
      <c r="M32" s="1146"/>
      <c r="N32" s="1147"/>
      <c r="O32" s="1147"/>
      <c r="P32" s="1147"/>
      <c r="Q32" s="1147"/>
      <c r="R32" s="1147"/>
      <c r="S32" s="1148"/>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row>
    <row r="33" spans="1:72" s="57" customFormat="1" ht="15" customHeight="1">
      <c r="A33" s="1125"/>
      <c r="B33" s="867" t="s">
        <v>498</v>
      </c>
      <c r="C33" s="149">
        <v>0</v>
      </c>
      <c r="D33" s="84">
        <v>0</v>
      </c>
      <c r="E33" s="85">
        <v>0</v>
      </c>
      <c r="F33" s="344">
        <f>(C33*D33*E33)</f>
        <v>0</v>
      </c>
      <c r="G33" s="86">
        <v>0</v>
      </c>
      <c r="H33" s="86">
        <v>0</v>
      </c>
      <c r="I33" s="86">
        <v>0</v>
      </c>
      <c r="J33" s="86">
        <v>0</v>
      </c>
      <c r="K33" s="128">
        <v>0</v>
      </c>
      <c r="L33" s="1138"/>
      <c r="M33" s="1146"/>
      <c r="N33" s="1147"/>
      <c r="O33" s="1147"/>
      <c r="P33" s="1147"/>
      <c r="Q33" s="1147"/>
      <c r="R33" s="1147"/>
      <c r="S33" s="1148"/>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row>
    <row r="34" spans="1:72" s="57" customFormat="1" ht="15" customHeight="1">
      <c r="A34" s="1125"/>
      <c r="B34" s="867" t="s">
        <v>498</v>
      </c>
      <c r="C34" s="149">
        <v>0</v>
      </c>
      <c r="D34" s="84">
        <v>0</v>
      </c>
      <c r="E34" s="85">
        <v>0</v>
      </c>
      <c r="F34" s="344">
        <f t="shared" ref="F34:F38" si="4">(C34*D34*E34)</f>
        <v>0</v>
      </c>
      <c r="G34" s="86">
        <v>0</v>
      </c>
      <c r="H34" s="86">
        <v>0</v>
      </c>
      <c r="I34" s="86">
        <v>0</v>
      </c>
      <c r="J34" s="86">
        <v>0</v>
      </c>
      <c r="K34" s="128">
        <v>0</v>
      </c>
      <c r="L34" s="1138"/>
      <c r="M34" s="1146"/>
      <c r="N34" s="1147"/>
      <c r="O34" s="1147"/>
      <c r="P34" s="1147"/>
      <c r="Q34" s="1147"/>
      <c r="R34" s="1147"/>
      <c r="S34" s="1148"/>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row>
    <row r="35" spans="1:72" s="57" customFormat="1" ht="15" customHeight="1">
      <c r="A35" s="1125"/>
      <c r="B35" s="867" t="s">
        <v>498</v>
      </c>
      <c r="C35" s="149">
        <v>0</v>
      </c>
      <c r="D35" s="84">
        <v>0</v>
      </c>
      <c r="E35" s="85">
        <v>0</v>
      </c>
      <c r="F35" s="344">
        <f t="shared" si="4"/>
        <v>0</v>
      </c>
      <c r="G35" s="86">
        <v>0</v>
      </c>
      <c r="H35" s="86">
        <v>0</v>
      </c>
      <c r="I35" s="86">
        <v>0</v>
      </c>
      <c r="J35" s="86">
        <v>0</v>
      </c>
      <c r="K35" s="128">
        <v>0</v>
      </c>
      <c r="L35" s="1138"/>
      <c r="M35" s="1146"/>
      <c r="N35" s="1147"/>
      <c r="O35" s="1147"/>
      <c r="P35" s="1147"/>
      <c r="Q35" s="1147"/>
      <c r="R35" s="1147"/>
      <c r="S35" s="1148"/>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row>
    <row r="36" spans="1:72" s="57" customFormat="1" ht="15" customHeight="1">
      <c r="A36" s="1125"/>
      <c r="B36" s="867" t="s">
        <v>127</v>
      </c>
      <c r="C36" s="149">
        <v>0</v>
      </c>
      <c r="D36" s="84">
        <v>0</v>
      </c>
      <c r="E36" s="85">
        <v>0</v>
      </c>
      <c r="F36" s="344">
        <f t="shared" si="4"/>
        <v>0</v>
      </c>
      <c r="G36" s="86">
        <v>0</v>
      </c>
      <c r="H36" s="86">
        <v>0</v>
      </c>
      <c r="I36" s="86">
        <v>0</v>
      </c>
      <c r="J36" s="86">
        <v>0</v>
      </c>
      <c r="K36" s="128">
        <v>0</v>
      </c>
      <c r="L36" s="1138"/>
      <c r="M36" s="1146"/>
      <c r="N36" s="1147"/>
      <c r="O36" s="1147"/>
      <c r="P36" s="1147"/>
      <c r="Q36" s="1147"/>
      <c r="R36" s="1147"/>
      <c r="S36" s="1148"/>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row>
    <row r="37" spans="1:72" s="57" customFormat="1" ht="15" customHeight="1">
      <c r="A37" s="1125"/>
      <c r="B37" s="867" t="s">
        <v>499</v>
      </c>
      <c r="C37" s="149">
        <v>0</v>
      </c>
      <c r="D37" s="84">
        <v>0</v>
      </c>
      <c r="E37" s="85">
        <v>0</v>
      </c>
      <c r="F37" s="344">
        <f t="shared" si="4"/>
        <v>0</v>
      </c>
      <c r="G37" s="86">
        <v>0</v>
      </c>
      <c r="H37" s="86">
        <v>0</v>
      </c>
      <c r="I37" s="86">
        <v>0</v>
      </c>
      <c r="J37" s="86">
        <v>0</v>
      </c>
      <c r="K37" s="128">
        <v>0</v>
      </c>
      <c r="L37" s="1138"/>
      <c r="M37" s="1146"/>
      <c r="N37" s="1147"/>
      <c r="O37" s="1147"/>
      <c r="P37" s="1147"/>
      <c r="Q37" s="1147"/>
      <c r="R37" s="1147"/>
      <c r="S37" s="1148"/>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row>
    <row r="38" spans="1:72" s="57" customFormat="1" ht="15" customHeight="1">
      <c r="A38" s="1125"/>
      <c r="B38" s="83"/>
      <c r="C38" s="149">
        <v>0</v>
      </c>
      <c r="D38" s="84">
        <v>0</v>
      </c>
      <c r="E38" s="85">
        <v>0</v>
      </c>
      <c r="F38" s="344">
        <f t="shared" si="4"/>
        <v>0</v>
      </c>
      <c r="G38" s="86">
        <v>0</v>
      </c>
      <c r="H38" s="86">
        <v>0</v>
      </c>
      <c r="I38" s="86">
        <v>0</v>
      </c>
      <c r="J38" s="86">
        <v>0</v>
      </c>
      <c r="K38" s="128">
        <v>0</v>
      </c>
      <c r="L38" s="1138"/>
      <c r="M38" s="1146"/>
      <c r="N38" s="1147"/>
      <c r="O38" s="1147"/>
      <c r="P38" s="1147"/>
      <c r="Q38" s="1147"/>
      <c r="R38" s="1147"/>
      <c r="S38" s="1148"/>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row>
    <row r="39" spans="1:72" s="57" customFormat="1" ht="15" customHeight="1">
      <c r="A39" s="1124"/>
      <c r="B39" s="1137" t="s">
        <v>714</v>
      </c>
      <c r="C39" s="1137"/>
      <c r="D39" s="543">
        <f>SUM(D33:D38)</f>
        <v>0</v>
      </c>
      <c r="E39" s="546"/>
      <c r="F39" s="345">
        <f t="shared" ref="F39" si="5">SUM(F33:F38)</f>
        <v>0</v>
      </c>
      <c r="G39" s="87">
        <f t="shared" ref="G39:K39" si="6">SUM(G33:G38)</f>
        <v>0</v>
      </c>
      <c r="H39" s="87">
        <f t="shared" si="6"/>
        <v>0</v>
      </c>
      <c r="I39" s="87">
        <f t="shared" si="6"/>
        <v>0</v>
      </c>
      <c r="J39" s="87">
        <f t="shared" si="6"/>
        <v>0</v>
      </c>
      <c r="K39" s="87">
        <f t="shared" si="6"/>
        <v>0</v>
      </c>
      <c r="L39" s="1139"/>
      <c r="M39" s="1149"/>
      <c r="N39" s="1150"/>
      <c r="O39" s="1150"/>
      <c r="P39" s="1150"/>
      <c r="Q39" s="1150"/>
      <c r="R39" s="1150"/>
      <c r="S39" s="1151"/>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row>
    <row r="40" spans="1:72" s="57" customFormat="1" ht="15" customHeight="1">
      <c r="A40" s="1124"/>
      <c r="B40" s="1121" t="s">
        <v>715</v>
      </c>
      <c r="C40" s="1122"/>
      <c r="D40" s="1122"/>
      <c r="E40" s="1123"/>
      <c r="F40" s="544">
        <f>(F29+F39)</f>
        <v>0</v>
      </c>
      <c r="L40" s="53"/>
      <c r="M40" s="53"/>
      <c r="N40" s="53"/>
      <c r="O40" s="59"/>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row>
    <row r="41" spans="1:72" s="57" customFormat="1" ht="15" customHeight="1">
      <c r="B41" s="88"/>
      <c r="C41" s="88"/>
      <c r="D41" s="88"/>
      <c r="E41" s="88"/>
      <c r="F41" s="88"/>
      <c r="G41" s="88"/>
      <c r="H41" s="88"/>
      <c r="I41" s="88"/>
      <c r="J41" s="88"/>
      <c r="K41" s="88"/>
      <c r="L41" s="88"/>
      <c r="M41" s="88"/>
      <c r="N41" s="88"/>
      <c r="O41" s="88"/>
      <c r="P41" s="88"/>
      <c r="Q41" s="88"/>
      <c r="R41" s="88"/>
      <c r="S41" s="88"/>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row>
    <row r="42" spans="1:72" s="57" customFormat="1" ht="15" customHeight="1">
      <c r="B42" s="88"/>
      <c r="C42" s="88"/>
      <c r="D42" s="88"/>
      <c r="E42" s="88"/>
      <c r="F42" s="88"/>
      <c r="G42" s="88"/>
      <c r="H42" s="88"/>
      <c r="I42" s="88"/>
      <c r="J42" s="88"/>
      <c r="K42" s="88"/>
      <c r="L42" s="88"/>
      <c r="M42" s="88"/>
      <c r="N42" s="88"/>
      <c r="O42" s="88"/>
      <c r="P42" s="88"/>
      <c r="Q42" s="88"/>
      <c r="R42" s="88"/>
      <c r="S42" s="88"/>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row>
    <row r="43" spans="1:72" s="57" customFormat="1" ht="15" customHeight="1">
      <c r="B43" s="88"/>
      <c r="C43" s="88"/>
      <c r="D43" s="88"/>
      <c r="E43" s="88"/>
      <c r="F43" s="88"/>
      <c r="G43" s="88"/>
      <c r="H43" s="88"/>
      <c r="I43" s="88"/>
      <c r="J43" s="88"/>
      <c r="K43" s="88"/>
      <c r="L43" s="88"/>
      <c r="M43" s="88"/>
      <c r="N43" s="88"/>
      <c r="O43" s="88"/>
      <c r="P43" s="88"/>
      <c r="Q43" s="88"/>
      <c r="R43" s="88"/>
      <c r="S43" s="88"/>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row>
    <row r="44" spans="1:72" s="57" customFormat="1" ht="15" customHeight="1">
      <c r="B44" s="88"/>
      <c r="C44" s="88"/>
      <c r="D44" s="88"/>
      <c r="E44" s="88"/>
      <c r="F44" s="88"/>
      <c r="G44" s="88"/>
      <c r="H44" s="88"/>
      <c r="I44" s="88"/>
      <c r="J44" s="88"/>
      <c r="K44" s="88"/>
      <c r="L44" s="88"/>
      <c r="M44" s="88"/>
      <c r="N44" s="88"/>
      <c r="O44" s="88"/>
      <c r="P44" s="88"/>
      <c r="Q44" s="88"/>
      <c r="R44" s="88"/>
      <c r="S44" s="88"/>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row>
    <row r="45" spans="1:72" s="57" customFormat="1" ht="15" customHeight="1">
      <c r="B45" s="88"/>
      <c r="C45" s="88"/>
      <c r="D45" s="88"/>
      <c r="E45" s="88"/>
      <c r="F45" s="88"/>
      <c r="G45" s="88"/>
      <c r="H45" s="88"/>
      <c r="I45" s="88"/>
      <c r="J45" s="88"/>
      <c r="K45" s="88"/>
      <c r="L45" s="88"/>
      <c r="M45" s="88"/>
      <c r="N45" s="88"/>
      <c r="O45" s="88"/>
      <c r="P45" s="88"/>
      <c r="Q45" s="88"/>
      <c r="R45" s="88"/>
      <c r="S45" s="88"/>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row>
    <row r="46" spans="1:72" s="57" customFormat="1" ht="15" customHeight="1">
      <c r="B46" s="88"/>
      <c r="C46" s="88"/>
      <c r="D46" s="88"/>
      <c r="E46" s="88"/>
      <c r="F46" s="88"/>
      <c r="G46" s="88"/>
      <c r="H46" s="88"/>
      <c r="I46" s="88"/>
      <c r="J46" s="88"/>
      <c r="K46" s="88"/>
      <c r="L46" s="88"/>
      <c r="M46" s="88"/>
      <c r="N46" s="88"/>
      <c r="O46" s="88"/>
      <c r="P46" s="88"/>
      <c r="Q46" s="88"/>
      <c r="R46" s="88"/>
      <c r="S46" s="88"/>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row>
    <row r="47" spans="1:72" s="57" customFormat="1" ht="15" customHeight="1">
      <c r="A47" s="1"/>
      <c r="B47" s="3"/>
      <c r="C47" s="3"/>
      <c r="D47" s="3"/>
      <c r="E47" s="3"/>
      <c r="F47" s="3"/>
      <c r="G47" s="88"/>
      <c r="H47" s="88"/>
      <c r="I47" s="88"/>
      <c r="J47" s="88"/>
      <c r="K47" s="88"/>
      <c r="L47" s="88"/>
      <c r="M47" s="88"/>
      <c r="N47" s="88"/>
      <c r="O47" s="88"/>
      <c r="P47" s="88"/>
      <c r="Q47" s="88"/>
      <c r="R47" s="88"/>
      <c r="S47" s="88"/>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row>
    <row r="48" spans="1:72" s="57" customFormat="1" ht="15" customHeight="1">
      <c r="A48" s="1"/>
      <c r="B48" s="3"/>
      <c r="C48" s="3"/>
      <c r="D48" s="3"/>
      <c r="E48" s="3"/>
      <c r="F48" s="3"/>
      <c r="G48" s="88"/>
      <c r="H48" s="88"/>
      <c r="I48" s="88"/>
      <c r="J48" s="88"/>
      <c r="K48" s="88"/>
      <c r="L48" s="88"/>
      <c r="M48" s="88"/>
      <c r="N48" s="88"/>
      <c r="O48" s="88"/>
      <c r="P48" s="88"/>
      <c r="Q48" s="88"/>
      <c r="R48" s="88"/>
      <c r="S48" s="88"/>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row>
    <row r="49" spans="1:72" s="61" customFormat="1" ht="15" customHeight="1">
      <c r="A49" s="1"/>
      <c r="B49" s="3"/>
      <c r="C49" s="3"/>
      <c r="D49" s="3"/>
      <c r="E49" s="3"/>
      <c r="F49" s="3"/>
      <c r="G49" s="89"/>
      <c r="H49" s="89"/>
      <c r="I49" s="89"/>
      <c r="J49" s="89"/>
      <c r="K49" s="3"/>
      <c r="L49" s="89"/>
      <c r="M49" s="89"/>
      <c r="N49" s="89"/>
      <c r="O49" s="89"/>
      <c r="P49" s="89"/>
      <c r="Q49" s="89"/>
      <c r="R49" s="89"/>
      <c r="S49" s="89"/>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row>
    <row r="50" spans="1:72" s="57" customFormat="1" ht="15" customHeight="1">
      <c r="A50" s="1"/>
      <c r="B50" s="3"/>
      <c r="C50" s="3"/>
      <c r="D50" s="3"/>
      <c r="E50" s="3"/>
      <c r="F50" s="3"/>
      <c r="G50" s="88"/>
      <c r="H50" s="88"/>
      <c r="I50" s="88"/>
      <c r="J50" s="88"/>
      <c r="K50" s="3"/>
      <c r="L50" s="88"/>
      <c r="M50" s="88"/>
      <c r="N50" s="88"/>
      <c r="O50" s="88"/>
      <c r="P50" s="88"/>
      <c r="Q50" s="88"/>
      <c r="R50" s="88"/>
      <c r="S50" s="88"/>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row>
    <row r="51" spans="1:72" s="57" customFormat="1" ht="15" customHeight="1">
      <c r="A51" s="1"/>
      <c r="B51" s="3"/>
      <c r="C51" s="3"/>
      <c r="D51" s="3"/>
      <c r="E51" s="3"/>
      <c r="F51" s="3"/>
      <c r="G51" s="88"/>
      <c r="H51" s="88"/>
      <c r="I51" s="88"/>
      <c r="J51" s="88"/>
      <c r="K51" s="3"/>
      <c r="L51" s="88"/>
      <c r="M51" s="88"/>
      <c r="N51" s="88"/>
      <c r="O51" s="88"/>
      <c r="P51" s="88"/>
      <c r="Q51" s="88"/>
      <c r="R51" s="88"/>
      <c r="S51" s="88"/>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row>
    <row r="52" spans="1:72" s="57" customFormat="1" ht="15" customHeight="1">
      <c r="A52" s="1"/>
      <c r="B52" s="3"/>
      <c r="C52" s="3"/>
      <c r="D52" s="3"/>
      <c r="E52" s="3"/>
      <c r="F52" s="3"/>
      <c r="G52" s="88"/>
      <c r="H52" s="88"/>
      <c r="I52" s="88"/>
      <c r="J52" s="88"/>
      <c r="K52" s="3"/>
      <c r="L52" s="88"/>
      <c r="M52" s="88"/>
      <c r="N52" s="88"/>
      <c r="O52" s="88"/>
      <c r="P52" s="88"/>
      <c r="Q52" s="88"/>
      <c r="R52" s="88"/>
      <c r="S52" s="88"/>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row>
    <row r="53" spans="1:72" s="57" customFormat="1" ht="15" customHeight="1">
      <c r="A53" s="1"/>
      <c r="B53" s="3"/>
      <c r="C53" s="3"/>
      <c r="D53" s="3"/>
      <c r="E53" s="3"/>
      <c r="F53" s="3"/>
      <c r="G53" s="88"/>
      <c r="H53" s="88"/>
      <c r="I53" s="88"/>
      <c r="J53" s="88"/>
      <c r="K53" s="3"/>
      <c r="L53" s="88"/>
      <c r="M53" s="88"/>
      <c r="N53" s="88"/>
      <c r="O53" s="88"/>
      <c r="P53" s="88"/>
      <c r="Q53" s="88"/>
      <c r="R53" s="88"/>
      <c r="S53" s="88"/>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row>
    <row r="54" spans="1:72" s="57" customFormat="1" ht="15" customHeight="1">
      <c r="A54" s="1"/>
      <c r="B54" s="3"/>
      <c r="C54" s="3"/>
      <c r="D54" s="3"/>
      <c r="E54" s="3"/>
      <c r="F54" s="3"/>
      <c r="G54" s="88"/>
      <c r="H54" s="88"/>
      <c r="I54" s="88"/>
      <c r="J54" s="88"/>
      <c r="K54" s="3"/>
      <c r="L54" s="88"/>
      <c r="M54" s="88"/>
      <c r="N54" s="88"/>
      <c r="O54" s="88"/>
      <c r="P54" s="88"/>
      <c r="Q54" s="88"/>
      <c r="R54" s="88"/>
      <c r="S54" s="88"/>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row>
    <row r="55" spans="1:72" s="57" customFormat="1" ht="15" customHeight="1">
      <c r="A55" s="1"/>
      <c r="B55" s="3"/>
      <c r="C55" s="3"/>
      <c r="D55" s="3"/>
      <c r="E55" s="3"/>
      <c r="F55" s="3"/>
      <c r="G55" s="88"/>
      <c r="H55" s="88"/>
      <c r="I55" s="88"/>
      <c r="J55" s="88"/>
      <c r="K55" s="3"/>
      <c r="L55" s="88"/>
      <c r="M55" s="88"/>
      <c r="N55" s="88"/>
      <c r="O55" s="88"/>
      <c r="P55" s="88"/>
      <c r="Q55" s="88"/>
      <c r="R55" s="88"/>
      <c r="S55" s="88"/>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row>
    <row r="56" spans="1:72" s="57" customFormat="1" ht="15" customHeight="1">
      <c r="A56" s="1"/>
      <c r="B56" s="3"/>
      <c r="C56" s="3"/>
      <c r="D56" s="3"/>
      <c r="E56" s="3"/>
      <c r="F56" s="3"/>
      <c r="G56" s="88"/>
      <c r="H56" s="88"/>
      <c r="I56" s="88"/>
      <c r="J56" s="88"/>
      <c r="K56" s="3"/>
      <c r="L56" s="88"/>
      <c r="M56" s="88"/>
      <c r="N56" s="88"/>
      <c r="O56" s="88"/>
      <c r="P56" s="88"/>
      <c r="Q56" s="88"/>
      <c r="R56" s="88"/>
      <c r="S56" s="88"/>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row>
    <row r="57" spans="1:72" s="57" customFormat="1" ht="15" customHeight="1">
      <c r="A57" s="1"/>
      <c r="B57" s="3"/>
      <c r="C57" s="3"/>
      <c r="D57" s="3"/>
      <c r="E57" s="3"/>
      <c r="F57" s="3"/>
      <c r="G57" s="88"/>
      <c r="H57" s="88"/>
      <c r="I57" s="88"/>
      <c r="J57" s="88"/>
      <c r="K57" s="3"/>
      <c r="L57" s="88"/>
      <c r="M57" s="88"/>
      <c r="N57" s="88"/>
      <c r="O57" s="88"/>
      <c r="P57" s="88"/>
      <c r="Q57" s="88"/>
      <c r="R57" s="88"/>
      <c r="S57" s="88"/>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row>
    <row r="58" spans="1:72" s="57" customFormat="1" ht="15" customHeight="1">
      <c r="A58" s="1"/>
      <c r="B58" s="3"/>
      <c r="C58" s="3"/>
      <c r="D58" s="3"/>
      <c r="E58" s="3"/>
      <c r="F58" s="3"/>
      <c r="G58" s="88"/>
      <c r="H58" s="88"/>
      <c r="I58" s="88"/>
      <c r="J58" s="88"/>
      <c r="K58" s="3"/>
      <c r="L58" s="88"/>
      <c r="M58" s="88"/>
      <c r="N58" s="88"/>
      <c r="O58" s="88"/>
      <c r="P58" s="88"/>
      <c r="Q58" s="88"/>
      <c r="R58" s="88"/>
      <c r="S58" s="88"/>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row>
    <row r="59" spans="1:72" s="57" customFormat="1" ht="15" customHeight="1">
      <c r="A59" s="1"/>
      <c r="B59" s="3"/>
      <c r="C59" s="3"/>
      <c r="D59" s="3"/>
      <c r="E59" s="3"/>
      <c r="F59" s="3"/>
      <c r="G59" s="88"/>
      <c r="H59" s="88"/>
      <c r="I59" s="88"/>
      <c r="J59" s="88"/>
      <c r="K59" s="3"/>
      <c r="L59" s="88"/>
      <c r="M59" s="88"/>
      <c r="N59" s="88"/>
      <c r="O59" s="88"/>
      <c r="P59" s="88"/>
      <c r="Q59" s="88"/>
      <c r="R59" s="88"/>
      <c r="S59" s="88"/>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row>
    <row r="60" spans="1:72" s="57" customFormat="1" ht="15" customHeight="1">
      <c r="A60" s="1"/>
      <c r="B60" s="3"/>
      <c r="C60" s="3"/>
      <c r="D60" s="3"/>
      <c r="E60" s="3"/>
      <c r="F60" s="3"/>
      <c r="G60" s="88"/>
      <c r="H60" s="88"/>
      <c r="I60" s="88"/>
      <c r="J60" s="88"/>
      <c r="K60" s="3"/>
      <c r="L60" s="88"/>
      <c r="M60" s="88"/>
      <c r="N60" s="88"/>
      <c r="O60" s="88"/>
      <c r="P60" s="88"/>
      <c r="Q60" s="88"/>
      <c r="R60" s="88"/>
      <c r="S60" s="88"/>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row>
    <row r="61" spans="1:72" s="57" customFormat="1" ht="15" customHeight="1">
      <c r="A61" s="1"/>
      <c r="B61" s="3"/>
      <c r="C61" s="3"/>
      <c r="D61" s="3"/>
      <c r="E61" s="3"/>
      <c r="F61" s="3"/>
      <c r="G61" s="88"/>
      <c r="H61" s="88"/>
      <c r="I61" s="88"/>
      <c r="J61" s="88"/>
      <c r="K61" s="3"/>
      <c r="L61" s="88"/>
      <c r="M61" s="88"/>
      <c r="N61" s="88"/>
      <c r="O61" s="88"/>
      <c r="P61" s="88"/>
      <c r="Q61" s="88"/>
      <c r="R61" s="88"/>
      <c r="S61" s="88"/>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row>
    <row r="62" spans="1:72" s="56" customFormat="1" ht="15" customHeight="1">
      <c r="A62" s="1"/>
      <c r="B62" s="3"/>
      <c r="C62" s="3"/>
      <c r="D62" s="3"/>
      <c r="E62" s="3"/>
      <c r="F62" s="3"/>
      <c r="G62" s="91"/>
      <c r="H62" s="91"/>
      <c r="I62" s="91"/>
      <c r="J62" s="91"/>
      <c r="K62" s="3"/>
      <c r="L62" s="88"/>
      <c r="M62" s="88"/>
      <c r="N62" s="88"/>
      <c r="O62" s="91"/>
      <c r="P62" s="91"/>
      <c r="Q62" s="91"/>
      <c r="R62" s="91"/>
      <c r="S62" s="91"/>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row>
    <row r="63" spans="1:72" s="56" customFormat="1" ht="15" customHeight="1">
      <c r="A63" s="92"/>
      <c r="B63" s="93"/>
      <c r="C63" s="93"/>
      <c r="D63" s="93"/>
      <c r="E63" s="93"/>
      <c r="F63" s="93"/>
      <c r="G63" s="93"/>
      <c r="H63" s="91"/>
      <c r="I63" s="91"/>
      <c r="J63" s="91"/>
      <c r="K63" s="91"/>
      <c r="L63" s="88"/>
      <c r="M63" s="88"/>
      <c r="N63" s="88"/>
      <c r="O63" s="88"/>
      <c r="P63" s="91"/>
      <c r="Q63" s="91"/>
      <c r="R63" s="91"/>
      <c r="S63" s="91"/>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row>
    <row r="64" spans="1:72" s="56" customFormat="1" ht="15" customHeight="1">
      <c r="A64" s="92"/>
      <c r="B64" s="93"/>
      <c r="C64" s="93"/>
      <c r="D64" s="93"/>
      <c r="E64" s="93"/>
      <c r="F64" s="93"/>
      <c r="G64" s="93"/>
      <c r="H64" s="91"/>
      <c r="I64" s="91"/>
      <c r="J64" s="91"/>
      <c r="K64" s="91"/>
      <c r="L64" s="88"/>
      <c r="M64" s="88"/>
      <c r="N64" s="88"/>
      <c r="O64" s="88"/>
      <c r="P64" s="91"/>
      <c r="Q64" s="91"/>
      <c r="R64" s="91"/>
      <c r="S64" s="91"/>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row>
    <row r="65" spans="1:72">
      <c r="A65" s="62"/>
      <c r="B65" s="94"/>
      <c r="C65" s="94"/>
      <c r="D65" s="94"/>
      <c r="E65" s="94"/>
      <c r="F65" s="94"/>
      <c r="G65" s="94"/>
      <c r="H65" s="88"/>
      <c r="I65" s="88"/>
      <c r="J65" s="88"/>
      <c r="K65" s="88"/>
      <c r="L65" s="88"/>
      <c r="M65" s="88"/>
      <c r="N65" s="88"/>
      <c r="O65" s="88"/>
      <c r="P65" s="88"/>
      <c r="Q65" s="88"/>
      <c r="R65" s="88"/>
      <c r="S65" s="88"/>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row>
    <row r="66" spans="1:72">
      <c r="A66" s="62"/>
      <c r="B66" s="94"/>
      <c r="C66" s="94"/>
      <c r="D66" s="94"/>
      <c r="E66" s="94"/>
      <c r="F66" s="94"/>
      <c r="G66" s="94"/>
      <c r="H66" s="88"/>
      <c r="I66" s="88"/>
      <c r="J66" s="88"/>
      <c r="K66" s="88"/>
      <c r="L66" s="88"/>
      <c r="M66" s="88"/>
      <c r="N66" s="88"/>
      <c r="O66" s="88"/>
      <c r="P66" s="88"/>
      <c r="Q66" s="88"/>
      <c r="R66" s="88"/>
      <c r="S66" s="88"/>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row>
    <row r="67" spans="1:72">
      <c r="A67" s="62"/>
      <c r="B67" s="94"/>
      <c r="C67" s="94"/>
      <c r="D67" s="94"/>
      <c r="E67" s="94"/>
      <c r="F67" s="94"/>
      <c r="G67" s="94"/>
      <c r="H67" s="88"/>
      <c r="I67" s="88"/>
      <c r="J67" s="88"/>
      <c r="K67" s="88"/>
      <c r="L67" s="88"/>
      <c r="M67" s="88"/>
      <c r="N67" s="88"/>
      <c r="O67" s="88"/>
      <c r="P67" s="88"/>
      <c r="Q67" s="88"/>
      <c r="R67" s="88"/>
      <c r="S67" s="88"/>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row>
    <row r="68" spans="1:72">
      <c r="A68" s="62"/>
      <c r="B68" s="94"/>
      <c r="C68" s="94"/>
      <c r="D68" s="94"/>
      <c r="E68" s="94"/>
      <c r="F68" s="94"/>
      <c r="G68" s="94"/>
      <c r="H68" s="88"/>
      <c r="I68" s="88"/>
      <c r="J68" s="88"/>
      <c r="K68" s="88"/>
      <c r="L68" s="88"/>
      <c r="M68" s="88"/>
      <c r="N68" s="88"/>
      <c r="O68" s="88"/>
      <c r="P68" s="88"/>
      <c r="Q68" s="88"/>
      <c r="R68" s="88"/>
      <c r="S68" s="88"/>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row>
    <row r="69" spans="1:72">
      <c r="A69" s="62"/>
      <c r="B69" s="94"/>
      <c r="C69" s="94"/>
      <c r="D69" s="94"/>
      <c r="E69" s="94"/>
      <c r="F69" s="94"/>
      <c r="G69" s="94"/>
      <c r="H69" s="88"/>
      <c r="I69" s="88"/>
      <c r="J69" s="88"/>
      <c r="K69" s="88"/>
      <c r="L69" s="88"/>
      <c r="M69" s="88"/>
      <c r="N69" s="88"/>
      <c r="O69" s="88"/>
      <c r="P69" s="88"/>
      <c r="Q69" s="88"/>
      <c r="R69" s="88"/>
      <c r="S69" s="88"/>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row>
    <row r="70" spans="1:72">
      <c r="A70" s="62"/>
      <c r="B70" s="94"/>
      <c r="C70" s="94"/>
      <c r="D70" s="94"/>
      <c r="E70" s="94"/>
      <c r="F70" s="94"/>
      <c r="G70" s="94"/>
      <c r="H70" s="88"/>
      <c r="I70" s="88"/>
      <c r="J70" s="88"/>
      <c r="K70" s="88"/>
      <c r="L70" s="88"/>
      <c r="M70" s="88"/>
      <c r="N70" s="88"/>
      <c r="O70" s="88"/>
      <c r="P70" s="88"/>
      <c r="Q70" s="88"/>
      <c r="R70" s="88"/>
      <c r="S70" s="88"/>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row>
    <row r="71" spans="1:72">
      <c r="A71" s="62"/>
      <c r="B71" s="94"/>
      <c r="C71" s="94"/>
      <c r="D71" s="94"/>
      <c r="E71" s="94"/>
      <c r="F71" s="94"/>
      <c r="G71" s="94"/>
      <c r="H71" s="88"/>
      <c r="I71" s="88"/>
      <c r="J71" s="88"/>
      <c r="K71" s="88"/>
      <c r="L71" s="88"/>
      <c r="M71" s="88"/>
      <c r="N71" s="88"/>
      <c r="O71" s="88"/>
      <c r="P71" s="88"/>
      <c r="Q71" s="88"/>
      <c r="R71" s="88"/>
      <c r="S71" s="88"/>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row>
    <row r="72" spans="1:72">
      <c r="A72" s="62"/>
      <c r="B72" s="94"/>
      <c r="C72" s="94"/>
      <c r="D72" s="94"/>
      <c r="E72" s="94"/>
      <c r="F72" s="94"/>
      <c r="G72" s="94"/>
      <c r="H72" s="88"/>
      <c r="I72" s="88"/>
      <c r="J72" s="88"/>
      <c r="K72" s="88"/>
      <c r="L72" s="88"/>
      <c r="M72" s="88"/>
      <c r="N72" s="88"/>
      <c r="O72" s="88"/>
      <c r="P72" s="88"/>
      <c r="Q72" s="88"/>
      <c r="R72" s="88"/>
      <c r="S72" s="88"/>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row>
    <row r="73" spans="1:72">
      <c r="A73" s="62"/>
      <c r="B73" s="94"/>
      <c r="C73" s="94"/>
      <c r="D73" s="94"/>
      <c r="E73" s="94"/>
      <c r="F73" s="94"/>
      <c r="G73" s="94"/>
      <c r="H73" s="88"/>
      <c r="I73" s="88"/>
      <c r="J73" s="88"/>
      <c r="K73" s="88"/>
      <c r="L73" s="88"/>
      <c r="M73" s="88"/>
      <c r="N73" s="88"/>
      <c r="O73" s="88"/>
      <c r="P73" s="88"/>
      <c r="Q73" s="88"/>
      <c r="R73" s="88"/>
      <c r="S73" s="88"/>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row>
    <row r="74" spans="1:72">
      <c r="A74" s="62"/>
      <c r="B74" s="94"/>
      <c r="C74" s="94"/>
      <c r="D74" s="94"/>
      <c r="E74" s="94"/>
      <c r="F74" s="94"/>
      <c r="G74" s="94"/>
      <c r="H74" s="88"/>
      <c r="I74" s="88"/>
      <c r="J74" s="88"/>
      <c r="K74" s="88"/>
      <c r="L74" s="88"/>
      <c r="M74" s="88"/>
      <c r="N74" s="88"/>
      <c r="O74" s="88"/>
      <c r="P74" s="88"/>
      <c r="Q74" s="88"/>
      <c r="R74" s="88"/>
      <c r="S74" s="88"/>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row>
    <row r="75" spans="1:72">
      <c r="A75" s="62"/>
      <c r="B75" s="94"/>
      <c r="C75" s="94"/>
      <c r="D75" s="94"/>
      <c r="E75" s="94"/>
      <c r="F75" s="94"/>
      <c r="G75" s="94"/>
      <c r="H75" s="88"/>
      <c r="I75" s="88"/>
      <c r="J75" s="88"/>
      <c r="K75" s="88"/>
      <c r="L75" s="88"/>
      <c r="M75" s="88"/>
      <c r="N75" s="88"/>
      <c r="O75" s="88"/>
      <c r="P75" s="88"/>
      <c r="Q75" s="88"/>
      <c r="R75" s="88"/>
      <c r="S75" s="88"/>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row>
    <row r="76" spans="1:72">
      <c r="A76" s="62"/>
      <c r="B76" s="94"/>
      <c r="C76" s="94"/>
      <c r="D76" s="94"/>
      <c r="E76" s="94"/>
      <c r="F76" s="94"/>
      <c r="G76" s="94"/>
      <c r="H76" s="88"/>
      <c r="I76" s="88"/>
      <c r="J76" s="88"/>
      <c r="K76" s="88"/>
      <c r="L76" s="88"/>
      <c r="M76" s="88"/>
      <c r="N76" s="88"/>
      <c r="O76" s="88"/>
      <c r="P76" s="88"/>
      <c r="Q76" s="88"/>
      <c r="R76" s="88"/>
      <c r="S76" s="88"/>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row>
    <row r="77" spans="1:72">
      <c r="A77" s="62"/>
      <c r="B77" s="94"/>
      <c r="C77" s="94"/>
      <c r="D77" s="94"/>
      <c r="E77" s="94"/>
      <c r="F77" s="94"/>
      <c r="G77" s="94"/>
      <c r="H77" s="88"/>
      <c r="I77" s="88"/>
      <c r="J77" s="88"/>
      <c r="K77" s="88"/>
      <c r="L77" s="88"/>
      <c r="M77" s="88"/>
      <c r="N77" s="88"/>
      <c r="O77" s="88"/>
      <c r="P77" s="88"/>
      <c r="Q77" s="88"/>
      <c r="R77" s="88"/>
      <c r="S77" s="88"/>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row>
    <row r="78" spans="1:72">
      <c r="A78" s="62"/>
      <c r="B78" s="94"/>
      <c r="C78" s="94"/>
      <c r="D78" s="94"/>
      <c r="E78" s="94"/>
      <c r="F78" s="94"/>
      <c r="G78" s="94"/>
      <c r="H78" s="88"/>
      <c r="I78" s="88"/>
      <c r="J78" s="88"/>
      <c r="K78" s="88"/>
      <c r="L78" s="88"/>
      <c r="M78" s="88"/>
      <c r="N78" s="88"/>
      <c r="O78" s="88"/>
      <c r="P78" s="88"/>
      <c r="Q78" s="88"/>
      <c r="R78" s="88"/>
      <c r="S78" s="88"/>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row>
    <row r="79" spans="1:72">
      <c r="A79" s="62"/>
      <c r="B79" s="94"/>
      <c r="C79" s="94"/>
      <c r="D79" s="94"/>
      <c r="E79" s="94"/>
      <c r="F79" s="94"/>
      <c r="G79" s="94"/>
      <c r="H79" s="88"/>
      <c r="I79" s="88"/>
      <c r="J79" s="88"/>
      <c r="K79" s="88"/>
      <c r="L79" s="88"/>
      <c r="M79" s="88"/>
      <c r="N79" s="88"/>
      <c r="O79" s="88"/>
      <c r="P79" s="88"/>
      <c r="Q79" s="88"/>
      <c r="R79" s="88"/>
      <c r="S79" s="88"/>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row>
    <row r="80" spans="1:72">
      <c r="A80" s="62"/>
      <c r="B80" s="94"/>
      <c r="C80" s="94"/>
      <c r="D80" s="94"/>
      <c r="E80" s="94"/>
      <c r="F80" s="94"/>
      <c r="G80" s="94"/>
      <c r="H80" s="88"/>
      <c r="I80" s="88"/>
      <c r="J80" s="88"/>
      <c r="K80" s="88"/>
      <c r="L80" s="88"/>
      <c r="M80" s="88"/>
      <c r="N80" s="88"/>
      <c r="O80" s="88"/>
      <c r="P80" s="88"/>
      <c r="Q80" s="88"/>
      <c r="R80" s="88"/>
      <c r="S80" s="88"/>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row>
    <row r="81" spans="1:72">
      <c r="A81" s="62"/>
      <c r="B81" s="94"/>
      <c r="C81" s="94"/>
      <c r="D81" s="94"/>
      <c r="E81" s="94"/>
      <c r="F81" s="94"/>
      <c r="G81" s="94"/>
      <c r="H81" s="88"/>
      <c r="I81" s="88"/>
      <c r="J81" s="88"/>
      <c r="K81" s="88"/>
      <c r="L81" s="88"/>
      <c r="M81" s="88"/>
      <c r="N81" s="88"/>
      <c r="O81" s="88"/>
      <c r="P81" s="88"/>
      <c r="Q81" s="88"/>
      <c r="R81" s="88"/>
      <c r="S81" s="88"/>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row>
    <row r="82" spans="1:72">
      <c r="A82" s="62"/>
      <c r="B82" s="94"/>
      <c r="C82" s="94"/>
      <c r="D82" s="94"/>
      <c r="E82" s="94"/>
      <c r="F82" s="94"/>
      <c r="G82" s="94"/>
      <c r="H82" s="88"/>
      <c r="I82" s="88"/>
      <c r="J82" s="88"/>
      <c r="K82" s="88"/>
      <c r="L82" s="88"/>
      <c r="M82" s="88"/>
      <c r="N82" s="88"/>
      <c r="O82" s="88"/>
      <c r="P82" s="88"/>
      <c r="Q82" s="88"/>
      <c r="R82" s="88"/>
      <c r="S82" s="88"/>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row>
    <row r="83" spans="1:72">
      <c r="A83" s="62"/>
      <c r="B83" s="94"/>
      <c r="C83" s="94"/>
      <c r="D83" s="94"/>
      <c r="E83" s="94"/>
      <c r="F83" s="94"/>
      <c r="G83" s="94"/>
      <c r="H83" s="88"/>
      <c r="I83" s="88"/>
      <c r="J83" s="88"/>
      <c r="K83" s="88"/>
      <c r="L83" s="88"/>
      <c r="M83" s="88"/>
      <c r="N83" s="88"/>
      <c r="O83" s="88"/>
      <c r="P83" s="88"/>
      <c r="Q83" s="88"/>
      <c r="R83" s="88"/>
      <c r="S83" s="88"/>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row>
    <row r="84" spans="1:72">
      <c r="A84" s="62"/>
      <c r="B84" s="94"/>
      <c r="C84" s="94"/>
      <c r="D84" s="94"/>
      <c r="E84" s="94"/>
      <c r="F84" s="94"/>
      <c r="G84" s="94"/>
      <c r="H84" s="88"/>
      <c r="I84" s="88"/>
      <c r="J84" s="88"/>
      <c r="K84" s="88"/>
      <c r="L84" s="88"/>
      <c r="M84" s="88"/>
      <c r="N84" s="88"/>
      <c r="O84" s="88"/>
      <c r="P84" s="88"/>
      <c r="Q84" s="88"/>
      <c r="R84" s="88"/>
      <c r="S84" s="88"/>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row>
    <row r="85" spans="1:72">
      <c r="A85" s="62"/>
      <c r="B85" s="94"/>
      <c r="C85" s="94"/>
      <c r="D85" s="94"/>
      <c r="E85" s="94"/>
      <c r="F85" s="94"/>
      <c r="G85" s="94"/>
      <c r="H85" s="88"/>
      <c r="I85" s="88"/>
      <c r="J85" s="88"/>
      <c r="K85" s="88"/>
      <c r="L85" s="88"/>
      <c r="M85" s="88"/>
      <c r="N85" s="88"/>
      <c r="O85" s="88"/>
      <c r="P85" s="88"/>
      <c r="Q85" s="88"/>
      <c r="R85" s="88"/>
      <c r="S85" s="88"/>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row>
    <row r="86" spans="1:72" s="57" customFormat="1" ht="15" customHeight="1">
      <c r="A86" s="92"/>
      <c r="B86" s="95"/>
      <c r="C86" s="95"/>
      <c r="D86" s="95"/>
      <c r="E86" s="95"/>
      <c r="F86" s="95"/>
      <c r="G86" s="96"/>
      <c r="H86" s="88"/>
      <c r="I86" s="88"/>
      <c r="J86" s="88"/>
      <c r="K86" s="88"/>
      <c r="L86" s="88"/>
      <c r="M86" s="88"/>
      <c r="N86" s="88"/>
      <c r="O86" s="88"/>
      <c r="P86" s="88"/>
      <c r="Q86" s="88"/>
      <c r="R86" s="88"/>
      <c r="S86" s="88"/>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row>
    <row r="87" spans="1:72" s="57" customFormat="1" ht="15" customHeight="1">
      <c r="A87" s="92"/>
      <c r="B87" s="95"/>
      <c r="C87" s="95"/>
      <c r="D87" s="95"/>
      <c r="E87" s="95"/>
      <c r="F87" s="95"/>
      <c r="G87" s="94"/>
      <c r="H87" s="88"/>
      <c r="I87" s="88"/>
      <c r="J87" s="88"/>
      <c r="K87" s="88"/>
      <c r="L87" s="88"/>
      <c r="M87" s="88"/>
      <c r="N87" s="88"/>
      <c r="O87" s="88"/>
      <c r="P87" s="88"/>
      <c r="Q87" s="88"/>
      <c r="R87" s="88"/>
      <c r="S87" s="88"/>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row>
    <row r="88" spans="1:72">
      <c r="A88" s="62"/>
      <c r="B88" s="94"/>
      <c r="C88" s="94"/>
      <c r="D88" s="94"/>
      <c r="E88" s="94"/>
      <c r="F88" s="94"/>
      <c r="G88" s="94"/>
      <c r="H88" s="88"/>
      <c r="I88" s="88"/>
      <c r="J88" s="88"/>
      <c r="K88" s="88"/>
      <c r="L88" s="88"/>
      <c r="M88" s="88"/>
      <c r="N88" s="88"/>
      <c r="O88" s="88"/>
      <c r="P88" s="88"/>
      <c r="Q88" s="88"/>
      <c r="R88" s="88"/>
      <c r="S88" s="88"/>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row>
    <row r="89" spans="1:72">
      <c r="A89" s="62"/>
      <c r="B89" s="94"/>
      <c r="C89" s="94"/>
      <c r="D89" s="94"/>
      <c r="E89" s="94"/>
      <c r="F89" s="94"/>
      <c r="G89" s="94"/>
      <c r="H89" s="88"/>
      <c r="I89" s="88"/>
      <c r="J89" s="88"/>
      <c r="K89" s="88"/>
      <c r="L89" s="88"/>
      <c r="M89" s="88"/>
      <c r="N89" s="88"/>
      <c r="O89" s="88"/>
      <c r="P89" s="88"/>
      <c r="Q89" s="88"/>
      <c r="R89" s="88"/>
      <c r="S89" s="88"/>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row>
    <row r="90" spans="1:72">
      <c r="A90" s="62"/>
      <c r="B90" s="94"/>
      <c r="C90" s="94"/>
      <c r="D90" s="94"/>
      <c r="E90" s="94"/>
      <c r="F90" s="94"/>
      <c r="G90" s="94"/>
      <c r="H90" s="88"/>
      <c r="I90" s="88"/>
      <c r="J90" s="88"/>
      <c r="K90" s="88"/>
      <c r="L90" s="88"/>
      <c r="M90" s="88"/>
      <c r="N90" s="88"/>
      <c r="O90" s="88"/>
      <c r="P90" s="88"/>
      <c r="Q90" s="88"/>
      <c r="R90" s="88"/>
      <c r="S90" s="88"/>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row>
    <row r="91" spans="1:72">
      <c r="A91" s="62"/>
      <c r="B91" s="94"/>
      <c r="C91" s="94"/>
      <c r="D91" s="94"/>
      <c r="E91" s="94"/>
      <c r="F91" s="94"/>
      <c r="G91" s="94"/>
      <c r="H91" s="88"/>
      <c r="I91" s="88"/>
      <c r="J91" s="88"/>
      <c r="K91" s="88"/>
      <c r="L91" s="88"/>
      <c r="M91" s="88"/>
      <c r="N91" s="88"/>
      <c r="O91" s="88"/>
      <c r="P91" s="88"/>
      <c r="Q91" s="88"/>
      <c r="R91" s="88"/>
      <c r="S91" s="88"/>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row>
    <row r="92" spans="1:72">
      <c r="A92" s="62"/>
      <c r="B92" s="94"/>
      <c r="C92" s="94"/>
      <c r="D92" s="94"/>
      <c r="E92" s="94"/>
      <c r="F92" s="94"/>
      <c r="G92" s="94"/>
      <c r="H92" s="88"/>
      <c r="I92" s="88"/>
      <c r="J92" s="88"/>
      <c r="K92" s="88"/>
      <c r="L92" s="88"/>
      <c r="M92" s="88"/>
      <c r="N92" s="88"/>
      <c r="O92" s="88"/>
      <c r="P92" s="88"/>
      <c r="Q92" s="88"/>
      <c r="R92" s="88"/>
      <c r="S92" s="88"/>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row>
    <row r="93" spans="1:72">
      <c r="A93" s="62"/>
      <c r="B93" s="94"/>
      <c r="C93" s="94"/>
      <c r="D93" s="94"/>
      <c r="E93" s="94"/>
      <c r="F93" s="94"/>
      <c r="G93" s="94"/>
      <c r="H93" s="88"/>
      <c r="I93" s="88"/>
      <c r="J93" s="88"/>
      <c r="K93" s="88"/>
      <c r="L93" s="88"/>
      <c r="M93" s="88"/>
      <c r="N93" s="88"/>
      <c r="O93" s="88"/>
      <c r="P93" s="88"/>
      <c r="Q93" s="88"/>
      <c r="R93" s="88"/>
      <c r="S93" s="88"/>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row>
    <row r="94" spans="1:72">
      <c r="A94" s="62"/>
      <c r="B94" s="94"/>
      <c r="C94" s="94"/>
      <c r="D94" s="94"/>
      <c r="E94" s="94"/>
      <c r="F94" s="94"/>
      <c r="G94" s="94"/>
      <c r="H94" s="88"/>
      <c r="I94" s="88"/>
      <c r="J94" s="88"/>
      <c r="K94" s="88"/>
      <c r="L94" s="88"/>
      <c r="M94" s="88"/>
      <c r="N94" s="88"/>
      <c r="O94" s="88"/>
      <c r="P94" s="88"/>
      <c r="Q94" s="88"/>
      <c r="R94" s="88"/>
      <c r="S94" s="88"/>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row>
    <row r="95" spans="1:72">
      <c r="A95" s="62"/>
      <c r="B95" s="94"/>
      <c r="C95" s="94"/>
      <c r="D95" s="94"/>
      <c r="E95" s="94"/>
      <c r="F95" s="94"/>
      <c r="G95" s="94"/>
      <c r="H95" s="88"/>
      <c r="I95" s="88"/>
      <c r="J95" s="88"/>
      <c r="K95" s="88"/>
      <c r="L95" s="88"/>
      <c r="M95" s="88"/>
      <c r="N95" s="88"/>
      <c r="O95" s="88"/>
      <c r="P95" s="88"/>
      <c r="Q95" s="88"/>
      <c r="R95" s="88"/>
      <c r="S95" s="88"/>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row>
    <row r="96" spans="1:72">
      <c r="A96" s="62"/>
      <c r="B96" s="94"/>
      <c r="C96" s="94"/>
      <c r="D96" s="94"/>
      <c r="E96" s="94"/>
      <c r="F96" s="94"/>
      <c r="G96" s="94"/>
      <c r="H96" s="88"/>
      <c r="I96" s="88"/>
      <c r="J96" s="88"/>
      <c r="K96" s="88"/>
      <c r="L96" s="88"/>
      <c r="M96" s="88"/>
      <c r="N96" s="88"/>
      <c r="O96" s="88"/>
      <c r="P96" s="88"/>
      <c r="Q96" s="88"/>
      <c r="R96" s="88"/>
      <c r="S96" s="88"/>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row>
    <row r="97" spans="1:72">
      <c r="A97" s="62"/>
      <c r="B97" s="94"/>
      <c r="C97" s="94"/>
      <c r="D97" s="94"/>
      <c r="E97" s="94"/>
      <c r="F97" s="94"/>
      <c r="G97" s="94"/>
      <c r="H97" s="88"/>
      <c r="I97" s="88"/>
      <c r="J97" s="88"/>
      <c r="K97" s="88"/>
      <c r="L97" s="88"/>
      <c r="M97" s="88"/>
      <c r="N97" s="88"/>
      <c r="O97" s="88"/>
      <c r="P97" s="88"/>
      <c r="Q97" s="88"/>
      <c r="R97" s="88"/>
      <c r="S97" s="88"/>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row>
    <row r="98" spans="1:72">
      <c r="A98" s="62"/>
      <c r="B98" s="94"/>
      <c r="C98" s="94"/>
      <c r="D98" s="94"/>
      <c r="E98" s="94"/>
      <c r="F98" s="94"/>
      <c r="G98" s="94"/>
      <c r="H98" s="88"/>
      <c r="I98" s="88"/>
      <c r="J98" s="88"/>
      <c r="K98" s="88"/>
      <c r="L98" s="88"/>
      <c r="M98" s="88"/>
      <c r="N98" s="88"/>
      <c r="O98" s="88"/>
      <c r="P98" s="88"/>
      <c r="Q98" s="88"/>
      <c r="R98" s="88"/>
      <c r="S98" s="88"/>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row>
    <row r="99" spans="1:72">
      <c r="A99" s="62"/>
      <c r="B99" s="94"/>
      <c r="C99" s="94"/>
      <c r="D99" s="94"/>
      <c r="E99" s="94"/>
      <c r="F99" s="94"/>
      <c r="G99" s="94"/>
      <c r="H99" s="88"/>
      <c r="I99" s="88"/>
      <c r="J99" s="88"/>
      <c r="K99" s="88"/>
      <c r="L99" s="88"/>
      <c r="M99" s="88"/>
      <c r="N99" s="88"/>
      <c r="O99" s="88"/>
      <c r="P99" s="88"/>
      <c r="Q99" s="88"/>
      <c r="R99" s="88"/>
      <c r="S99" s="88"/>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row>
    <row r="100" spans="1:72">
      <c r="A100" s="62"/>
      <c r="B100" s="94"/>
      <c r="C100" s="94"/>
      <c r="D100" s="94"/>
      <c r="E100" s="94"/>
      <c r="F100" s="94"/>
      <c r="G100" s="94"/>
      <c r="H100" s="88"/>
      <c r="I100" s="88"/>
      <c r="J100" s="88"/>
      <c r="K100" s="88"/>
      <c r="L100" s="88"/>
      <c r="M100" s="88"/>
      <c r="N100" s="88"/>
      <c r="O100" s="88"/>
      <c r="P100" s="88"/>
      <c r="Q100" s="88"/>
      <c r="R100" s="88"/>
      <c r="S100" s="88"/>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row>
    <row r="101" spans="1:72">
      <c r="A101" s="62"/>
      <c r="B101" s="94"/>
      <c r="C101" s="94"/>
      <c r="D101" s="94"/>
      <c r="E101" s="94"/>
      <c r="F101" s="94"/>
      <c r="G101" s="94"/>
      <c r="H101" s="88"/>
      <c r="I101" s="88"/>
      <c r="J101" s="88"/>
      <c r="K101" s="88"/>
      <c r="L101" s="88"/>
      <c r="M101" s="88"/>
      <c r="N101" s="88"/>
      <c r="O101" s="88"/>
      <c r="P101" s="88"/>
      <c r="Q101" s="88"/>
      <c r="R101" s="88"/>
      <c r="S101" s="88"/>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row>
    <row r="102" spans="1:72">
      <c r="A102" s="62"/>
      <c r="B102" s="94"/>
      <c r="C102" s="94"/>
      <c r="D102" s="94"/>
      <c r="E102" s="94"/>
      <c r="F102" s="94"/>
      <c r="G102" s="94"/>
      <c r="H102" s="88"/>
      <c r="I102" s="88"/>
      <c r="J102" s="88"/>
      <c r="K102" s="88"/>
      <c r="L102" s="88"/>
      <c r="M102" s="88"/>
      <c r="N102" s="88"/>
      <c r="O102" s="88"/>
      <c r="P102" s="88"/>
      <c r="Q102" s="88"/>
      <c r="R102" s="88"/>
      <c r="S102" s="88"/>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row>
    <row r="103" spans="1:72">
      <c r="B103" s="88"/>
      <c r="C103" s="88"/>
      <c r="D103" s="88"/>
      <c r="E103" s="88"/>
      <c r="F103" s="88"/>
      <c r="G103" s="88"/>
      <c r="H103" s="88"/>
      <c r="I103" s="88"/>
      <c r="J103" s="88"/>
      <c r="K103" s="88"/>
      <c r="L103" s="88"/>
      <c r="M103" s="88"/>
      <c r="N103" s="88"/>
      <c r="O103" s="88"/>
      <c r="P103" s="88"/>
      <c r="Q103" s="88"/>
      <c r="R103" s="88"/>
      <c r="S103" s="88"/>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row>
    <row r="104" spans="1:72">
      <c r="B104" s="88"/>
      <c r="C104" s="88"/>
      <c r="D104" s="88"/>
      <c r="E104" s="88"/>
      <c r="F104" s="88"/>
      <c r="G104" s="88"/>
      <c r="H104" s="88"/>
      <c r="I104" s="88"/>
      <c r="J104" s="88"/>
      <c r="K104" s="88"/>
      <c r="L104" s="88"/>
      <c r="M104" s="88"/>
      <c r="N104" s="88"/>
      <c r="O104" s="88"/>
      <c r="P104" s="88"/>
      <c r="Q104" s="88"/>
      <c r="R104" s="88"/>
      <c r="S104" s="88"/>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row>
    <row r="105" spans="1:72">
      <c r="B105" s="88"/>
      <c r="C105" s="88"/>
      <c r="D105" s="88"/>
      <c r="E105" s="88"/>
      <c r="F105" s="88"/>
      <c r="G105" s="88"/>
      <c r="H105" s="88"/>
      <c r="I105" s="88"/>
      <c r="J105" s="88"/>
      <c r="K105" s="88"/>
      <c r="L105" s="88"/>
      <c r="M105" s="88"/>
      <c r="N105" s="88"/>
      <c r="O105" s="88"/>
      <c r="P105" s="88"/>
      <c r="Q105" s="88"/>
      <c r="R105" s="88"/>
      <c r="S105" s="88"/>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row>
    <row r="106" spans="1:72">
      <c r="B106" s="88"/>
      <c r="C106" s="88"/>
      <c r="D106" s="88"/>
      <c r="E106" s="88"/>
      <c r="F106" s="88"/>
      <c r="G106" s="88"/>
      <c r="H106" s="88"/>
      <c r="I106" s="88"/>
      <c r="J106" s="88"/>
      <c r="K106" s="88"/>
      <c r="L106" s="88"/>
      <c r="M106" s="88"/>
      <c r="N106" s="88"/>
      <c r="O106" s="88"/>
      <c r="P106" s="88"/>
      <c r="Q106" s="88"/>
      <c r="R106" s="88"/>
      <c r="S106" s="88"/>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row>
    <row r="107" spans="1:72">
      <c r="B107" s="88"/>
      <c r="C107" s="88"/>
      <c r="D107" s="88"/>
      <c r="E107" s="88"/>
      <c r="F107" s="88"/>
      <c r="G107" s="88"/>
      <c r="H107" s="88"/>
      <c r="I107" s="88"/>
      <c r="J107" s="88"/>
      <c r="K107" s="88"/>
      <c r="L107" s="88"/>
      <c r="M107" s="88"/>
      <c r="N107" s="88"/>
      <c r="O107" s="88"/>
      <c r="P107" s="88"/>
      <c r="Q107" s="88"/>
      <c r="R107" s="88"/>
      <c r="S107" s="88"/>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row>
    <row r="108" spans="1:72">
      <c r="B108" s="88"/>
      <c r="C108" s="88"/>
      <c r="D108" s="88"/>
      <c r="E108" s="88"/>
      <c r="F108" s="88"/>
      <c r="G108" s="88"/>
      <c r="H108" s="88"/>
      <c r="I108" s="88"/>
      <c r="J108" s="88"/>
      <c r="K108" s="88"/>
      <c r="L108" s="88"/>
      <c r="M108" s="88"/>
      <c r="N108" s="88"/>
      <c r="O108" s="88"/>
      <c r="P108" s="88"/>
      <c r="Q108" s="88"/>
      <c r="R108" s="88"/>
      <c r="S108" s="88"/>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row>
    <row r="109" spans="1:72">
      <c r="B109" s="88"/>
      <c r="C109" s="88"/>
      <c r="D109" s="88"/>
      <c r="E109" s="88"/>
      <c r="F109" s="88"/>
      <c r="G109" s="88"/>
      <c r="H109" s="88"/>
      <c r="I109" s="88"/>
      <c r="J109" s="88"/>
      <c r="K109" s="88"/>
      <c r="L109" s="88"/>
      <c r="M109" s="88"/>
      <c r="N109" s="88"/>
      <c r="O109" s="88"/>
      <c r="P109" s="88"/>
      <c r="Q109" s="88"/>
      <c r="R109" s="88"/>
      <c r="S109" s="88"/>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row>
    <row r="110" spans="1:72">
      <c r="B110" s="88"/>
      <c r="C110" s="88"/>
      <c r="D110" s="88"/>
      <c r="E110" s="88"/>
      <c r="F110" s="88"/>
      <c r="G110" s="88"/>
      <c r="H110" s="88"/>
      <c r="I110" s="88"/>
      <c r="J110" s="88"/>
      <c r="K110" s="88"/>
      <c r="L110" s="88"/>
      <c r="M110" s="88"/>
      <c r="N110" s="88"/>
      <c r="O110" s="88"/>
      <c r="P110" s="88"/>
      <c r="Q110" s="88"/>
      <c r="R110" s="88"/>
      <c r="S110" s="88"/>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row>
    <row r="111" spans="1:72">
      <c r="B111" s="88"/>
      <c r="C111" s="88"/>
      <c r="D111" s="88"/>
      <c r="E111" s="88"/>
      <c r="F111" s="88"/>
      <c r="G111" s="88"/>
      <c r="H111" s="88"/>
      <c r="I111" s="88"/>
      <c r="J111" s="88"/>
      <c r="K111" s="88"/>
      <c r="L111" s="88"/>
      <c r="M111" s="88"/>
      <c r="N111" s="88"/>
      <c r="O111" s="88"/>
      <c r="P111" s="88"/>
      <c r="Q111" s="88"/>
      <c r="R111" s="88"/>
      <c r="S111" s="88"/>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row>
    <row r="112" spans="1:72">
      <c r="B112" s="88"/>
      <c r="C112" s="88"/>
      <c r="D112" s="88"/>
      <c r="E112" s="88"/>
      <c r="F112" s="88"/>
      <c r="G112" s="88"/>
      <c r="H112" s="88"/>
      <c r="I112" s="88"/>
      <c r="J112" s="88"/>
      <c r="K112" s="88"/>
      <c r="L112" s="88"/>
      <c r="M112" s="88"/>
      <c r="N112" s="88"/>
      <c r="O112" s="88"/>
      <c r="P112" s="88"/>
      <c r="Q112" s="88"/>
      <c r="R112" s="88"/>
      <c r="S112" s="88"/>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row>
    <row r="113" spans="2:72">
      <c r="B113" s="88"/>
      <c r="C113" s="88"/>
      <c r="D113" s="88"/>
      <c r="E113" s="88"/>
      <c r="F113" s="88"/>
      <c r="G113" s="88"/>
      <c r="H113" s="88"/>
      <c r="I113" s="88"/>
      <c r="J113" s="88"/>
      <c r="K113" s="88"/>
      <c r="L113" s="88"/>
      <c r="M113" s="88"/>
      <c r="N113" s="88"/>
      <c r="O113" s="88"/>
      <c r="P113" s="88"/>
      <c r="Q113" s="88"/>
      <c r="R113" s="88"/>
      <c r="S113" s="88"/>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row>
    <row r="114" spans="2:72">
      <c r="B114" s="88"/>
      <c r="C114" s="88"/>
      <c r="D114" s="88"/>
      <c r="E114" s="88"/>
      <c r="F114" s="88"/>
      <c r="G114" s="88"/>
      <c r="H114" s="88"/>
      <c r="I114" s="88"/>
      <c r="J114" s="88"/>
      <c r="K114" s="88"/>
      <c r="L114" s="88"/>
      <c r="M114" s="88"/>
      <c r="N114" s="88"/>
      <c r="O114" s="88"/>
      <c r="P114" s="88"/>
      <c r="Q114" s="88"/>
      <c r="R114" s="88"/>
      <c r="S114" s="88"/>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row>
    <row r="115" spans="2:72">
      <c r="B115" s="88"/>
      <c r="C115" s="88"/>
      <c r="D115" s="88"/>
      <c r="E115" s="88"/>
      <c r="F115" s="88"/>
      <c r="G115" s="88"/>
      <c r="H115" s="88"/>
      <c r="I115" s="88"/>
      <c r="J115" s="88"/>
      <c r="K115" s="88"/>
      <c r="L115" s="88"/>
      <c r="M115" s="88"/>
      <c r="N115" s="88"/>
      <c r="O115" s="88"/>
      <c r="P115" s="88"/>
      <c r="Q115" s="88"/>
      <c r="R115" s="88"/>
      <c r="S115" s="88"/>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row>
    <row r="116" spans="2:72">
      <c r="B116" s="88"/>
      <c r="C116" s="88"/>
      <c r="D116" s="88"/>
      <c r="E116" s="88"/>
      <c r="F116" s="88"/>
      <c r="G116" s="88"/>
      <c r="H116" s="88"/>
      <c r="I116" s="88"/>
      <c r="J116" s="88"/>
      <c r="K116" s="88"/>
      <c r="L116" s="88"/>
      <c r="M116" s="88"/>
      <c r="N116" s="88"/>
      <c r="O116" s="88"/>
      <c r="P116" s="88"/>
      <c r="Q116" s="88"/>
      <c r="R116" s="88"/>
      <c r="S116" s="88"/>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row>
    <row r="117" spans="2:72">
      <c r="B117" s="88"/>
      <c r="C117" s="88"/>
      <c r="D117" s="88"/>
      <c r="E117" s="88"/>
      <c r="F117" s="88"/>
      <c r="G117" s="88"/>
      <c r="H117" s="88"/>
      <c r="I117" s="88"/>
      <c r="J117" s="88"/>
      <c r="K117" s="88"/>
      <c r="L117" s="88"/>
      <c r="M117" s="88"/>
      <c r="N117" s="88"/>
      <c r="O117" s="88"/>
      <c r="P117" s="88"/>
      <c r="Q117" s="88"/>
      <c r="R117" s="88"/>
      <c r="S117" s="88"/>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row>
    <row r="118" spans="2:72">
      <c r="B118" s="88"/>
      <c r="C118" s="88"/>
      <c r="D118" s="88"/>
      <c r="E118" s="88"/>
      <c r="F118" s="88"/>
      <c r="G118" s="88"/>
      <c r="H118" s="88"/>
      <c r="I118" s="88"/>
      <c r="J118" s="88"/>
      <c r="K118" s="88"/>
      <c r="L118" s="88"/>
      <c r="M118" s="88"/>
      <c r="N118" s="88"/>
      <c r="O118" s="88"/>
      <c r="P118" s="88"/>
      <c r="Q118" s="88"/>
      <c r="R118" s="88"/>
      <c r="S118" s="88"/>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row>
    <row r="119" spans="2:72">
      <c r="B119" s="88"/>
      <c r="C119" s="88"/>
      <c r="D119" s="88"/>
      <c r="E119" s="88"/>
      <c r="F119" s="88"/>
      <c r="G119" s="88"/>
      <c r="H119" s="88"/>
      <c r="I119" s="88"/>
      <c r="J119" s="88"/>
      <c r="K119" s="88"/>
      <c r="L119" s="88"/>
      <c r="M119" s="88"/>
      <c r="N119" s="88"/>
      <c r="O119" s="88"/>
      <c r="P119" s="88"/>
      <c r="Q119" s="88"/>
      <c r="R119" s="88"/>
      <c r="S119" s="88"/>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row>
    <row r="120" spans="2:72">
      <c r="B120" s="88"/>
      <c r="C120" s="88"/>
      <c r="D120" s="88"/>
      <c r="E120" s="88"/>
      <c r="F120" s="88"/>
      <c r="G120" s="88"/>
      <c r="H120" s="88"/>
      <c r="I120" s="88"/>
      <c r="J120" s="88"/>
      <c r="K120" s="88"/>
      <c r="L120" s="88"/>
      <c r="M120" s="88"/>
      <c r="N120" s="88"/>
      <c r="O120" s="88"/>
      <c r="P120" s="88"/>
      <c r="Q120" s="88"/>
      <c r="R120" s="88"/>
      <c r="S120" s="88"/>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row>
    <row r="121" spans="2:72">
      <c r="B121" s="88"/>
      <c r="C121" s="88"/>
      <c r="D121" s="88"/>
      <c r="E121" s="88"/>
      <c r="F121" s="88"/>
      <c r="G121" s="88"/>
      <c r="H121" s="88"/>
      <c r="I121" s="88"/>
      <c r="J121" s="88"/>
      <c r="K121" s="88"/>
      <c r="L121" s="88"/>
      <c r="M121" s="88"/>
      <c r="N121" s="88"/>
      <c r="O121" s="88"/>
      <c r="P121" s="88"/>
      <c r="Q121" s="88"/>
      <c r="R121" s="88"/>
      <c r="S121" s="88"/>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row>
    <row r="122" spans="2:72">
      <c r="B122" s="88"/>
      <c r="C122" s="88"/>
      <c r="D122" s="88"/>
      <c r="E122" s="88"/>
      <c r="F122" s="88"/>
      <c r="G122" s="88"/>
      <c r="H122" s="88"/>
      <c r="I122" s="88"/>
      <c r="J122" s="88"/>
      <c r="K122" s="88"/>
      <c r="L122" s="88"/>
      <c r="M122" s="88"/>
      <c r="N122" s="88"/>
      <c r="O122" s="88"/>
      <c r="P122" s="88"/>
      <c r="Q122" s="88"/>
      <c r="R122" s="88"/>
      <c r="S122" s="88"/>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row>
    <row r="123" spans="2:72">
      <c r="B123" s="88"/>
      <c r="C123" s="88"/>
      <c r="D123" s="88"/>
      <c r="E123" s="88"/>
      <c r="F123" s="88"/>
      <c r="G123" s="88"/>
      <c r="H123" s="88"/>
      <c r="I123" s="88"/>
      <c r="J123" s="88"/>
      <c r="K123" s="88"/>
      <c r="L123" s="88"/>
      <c r="M123" s="88"/>
      <c r="N123" s="88"/>
      <c r="O123" s="88"/>
      <c r="P123" s="88"/>
      <c r="Q123" s="88"/>
      <c r="R123" s="88"/>
      <c r="S123" s="88"/>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row>
    <row r="124" spans="2:72">
      <c r="B124" s="88"/>
      <c r="C124" s="88"/>
      <c r="D124" s="88"/>
      <c r="E124" s="88"/>
      <c r="F124" s="88"/>
      <c r="G124" s="88"/>
      <c r="H124" s="88"/>
      <c r="I124" s="88"/>
      <c r="J124" s="88"/>
      <c r="K124" s="88"/>
      <c r="L124" s="88"/>
      <c r="M124" s="88"/>
      <c r="N124" s="88"/>
      <c r="O124" s="88"/>
      <c r="P124" s="88"/>
      <c r="Q124" s="88"/>
      <c r="R124" s="88"/>
      <c r="S124" s="88"/>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row>
    <row r="125" spans="2:72">
      <c r="B125" s="88"/>
      <c r="C125" s="88"/>
      <c r="D125" s="88"/>
      <c r="E125" s="88"/>
      <c r="F125" s="88"/>
      <c r="G125" s="88"/>
      <c r="H125" s="88"/>
      <c r="I125" s="88"/>
      <c r="J125" s="88"/>
      <c r="K125" s="88"/>
      <c r="L125" s="88"/>
      <c r="M125" s="88"/>
      <c r="N125" s="88"/>
      <c r="O125" s="88"/>
      <c r="P125" s="88"/>
      <c r="Q125" s="88"/>
      <c r="R125" s="88"/>
      <c r="S125" s="88"/>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row>
    <row r="126" spans="2:72">
      <c r="B126" s="88"/>
      <c r="C126" s="88"/>
      <c r="D126" s="88"/>
      <c r="E126" s="88"/>
      <c r="F126" s="88"/>
      <c r="G126" s="88"/>
      <c r="H126" s="88"/>
      <c r="I126" s="88"/>
      <c r="J126" s="88"/>
      <c r="K126" s="88"/>
      <c r="L126" s="88"/>
      <c r="M126" s="88"/>
      <c r="N126" s="88"/>
      <c r="O126" s="88"/>
      <c r="P126" s="88"/>
      <c r="Q126" s="88"/>
      <c r="R126" s="88"/>
      <c r="S126" s="88"/>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row>
    <row r="127" spans="2:72">
      <c r="B127" s="88"/>
      <c r="C127" s="88"/>
      <c r="D127" s="88"/>
      <c r="E127" s="88"/>
      <c r="F127" s="88"/>
      <c r="G127" s="88"/>
      <c r="H127" s="88"/>
      <c r="I127" s="88"/>
      <c r="J127" s="88"/>
      <c r="K127" s="88"/>
      <c r="L127" s="88"/>
      <c r="M127" s="88"/>
      <c r="N127" s="88"/>
      <c r="O127" s="88"/>
      <c r="P127" s="88"/>
      <c r="Q127" s="88"/>
      <c r="R127" s="88"/>
      <c r="S127" s="88"/>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row>
    <row r="128" spans="2:72">
      <c r="B128" s="88"/>
      <c r="C128" s="88"/>
      <c r="D128" s="88"/>
      <c r="E128" s="88"/>
      <c r="F128" s="88"/>
      <c r="G128" s="88"/>
      <c r="H128" s="88"/>
      <c r="I128" s="88"/>
      <c r="J128" s="88"/>
      <c r="K128" s="88"/>
      <c r="L128" s="88"/>
      <c r="M128" s="88"/>
      <c r="N128" s="88"/>
      <c r="O128" s="88"/>
      <c r="P128" s="88"/>
      <c r="Q128" s="88"/>
      <c r="R128" s="88"/>
      <c r="S128" s="88"/>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row>
    <row r="129" spans="2:72">
      <c r="B129" s="88"/>
      <c r="C129" s="88"/>
      <c r="D129" s="88"/>
      <c r="E129" s="88"/>
      <c r="F129" s="88"/>
      <c r="G129" s="88"/>
      <c r="H129" s="88"/>
      <c r="I129" s="88"/>
      <c r="J129" s="88"/>
      <c r="K129" s="88"/>
      <c r="L129" s="88"/>
      <c r="M129" s="88"/>
      <c r="N129" s="88"/>
      <c r="O129" s="88"/>
      <c r="P129" s="88"/>
      <c r="Q129" s="88"/>
      <c r="R129" s="88"/>
      <c r="S129" s="88"/>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row>
    <row r="130" spans="2:72">
      <c r="B130" s="88"/>
      <c r="C130" s="88"/>
      <c r="D130" s="88"/>
      <c r="E130" s="88"/>
      <c r="F130" s="88"/>
      <c r="G130" s="88"/>
      <c r="H130" s="88"/>
      <c r="I130" s="88"/>
      <c r="J130" s="88"/>
      <c r="K130" s="88"/>
      <c r="L130" s="88"/>
      <c r="M130" s="88"/>
      <c r="N130" s="88"/>
      <c r="O130" s="88"/>
      <c r="P130" s="88"/>
      <c r="Q130" s="88"/>
      <c r="R130" s="88"/>
      <c r="S130" s="88"/>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row>
    <row r="131" spans="2:72">
      <c r="B131" s="88"/>
      <c r="C131" s="88"/>
      <c r="D131" s="88"/>
      <c r="E131" s="88"/>
      <c r="F131" s="88"/>
      <c r="G131" s="88"/>
      <c r="H131" s="88"/>
      <c r="I131" s="88"/>
      <c r="J131" s="88"/>
      <c r="K131" s="88"/>
      <c r="L131" s="88"/>
      <c r="M131" s="88"/>
      <c r="N131" s="88"/>
      <c r="O131" s="88"/>
      <c r="P131" s="88"/>
      <c r="Q131" s="88"/>
      <c r="R131" s="88"/>
      <c r="S131" s="88"/>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row>
    <row r="132" spans="2:72">
      <c r="B132" s="88"/>
      <c r="C132" s="88"/>
      <c r="D132" s="88"/>
      <c r="E132" s="88"/>
      <c r="F132" s="88"/>
      <c r="G132" s="88"/>
      <c r="H132" s="88"/>
      <c r="I132" s="88"/>
      <c r="J132" s="88"/>
      <c r="K132" s="88"/>
      <c r="L132" s="88"/>
      <c r="M132" s="88"/>
      <c r="N132" s="88"/>
      <c r="O132" s="88"/>
      <c r="P132" s="88"/>
      <c r="Q132" s="88"/>
      <c r="R132" s="88"/>
      <c r="S132" s="88"/>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row>
    <row r="133" spans="2:72">
      <c r="B133" s="88"/>
      <c r="C133" s="88"/>
      <c r="D133" s="88"/>
      <c r="E133" s="88"/>
      <c r="F133" s="88"/>
      <c r="G133" s="88"/>
      <c r="H133" s="88"/>
      <c r="I133" s="88"/>
      <c r="J133" s="88"/>
      <c r="K133" s="88"/>
      <c r="L133" s="88"/>
      <c r="M133" s="88"/>
      <c r="N133" s="88"/>
      <c r="O133" s="88"/>
      <c r="P133" s="88"/>
      <c r="Q133" s="88"/>
      <c r="R133" s="88"/>
      <c r="S133" s="88"/>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row>
    <row r="134" spans="2:72">
      <c r="B134" s="88"/>
      <c r="C134" s="88"/>
      <c r="D134" s="88"/>
      <c r="E134" s="88"/>
      <c r="F134" s="88"/>
      <c r="G134" s="88"/>
      <c r="H134" s="88"/>
      <c r="I134" s="88"/>
      <c r="J134" s="88"/>
      <c r="K134" s="88"/>
      <c r="L134" s="88"/>
      <c r="M134" s="88"/>
      <c r="N134" s="88"/>
      <c r="O134" s="88"/>
      <c r="P134" s="88"/>
      <c r="Q134" s="88"/>
      <c r="R134" s="88"/>
      <c r="S134" s="88"/>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row>
    <row r="135" spans="2:72">
      <c r="B135" s="88"/>
      <c r="C135" s="88"/>
      <c r="D135" s="88"/>
      <c r="E135" s="88"/>
      <c r="F135" s="88"/>
      <c r="G135" s="88"/>
      <c r="H135" s="88"/>
      <c r="I135" s="88"/>
      <c r="J135" s="88"/>
      <c r="K135" s="88"/>
      <c r="L135" s="88"/>
      <c r="M135" s="88"/>
      <c r="N135" s="88"/>
      <c r="O135" s="88"/>
      <c r="P135" s="88"/>
      <c r="Q135" s="88"/>
      <c r="R135" s="88"/>
      <c r="S135" s="88"/>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row>
    <row r="136" spans="2:72">
      <c r="B136" s="88"/>
      <c r="C136" s="88"/>
      <c r="D136" s="88"/>
      <c r="E136" s="88"/>
      <c r="F136" s="88"/>
      <c r="G136" s="88"/>
      <c r="H136" s="88"/>
      <c r="I136" s="88"/>
      <c r="J136" s="88"/>
      <c r="K136" s="88"/>
      <c r="L136" s="88"/>
      <c r="M136" s="88"/>
      <c r="N136" s="88"/>
      <c r="O136" s="88"/>
      <c r="P136" s="88"/>
      <c r="Q136" s="88"/>
      <c r="R136" s="88"/>
      <c r="S136" s="88"/>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row>
    <row r="137" spans="2:72">
      <c r="B137" s="88"/>
      <c r="C137" s="88"/>
      <c r="D137" s="88"/>
      <c r="E137" s="88"/>
      <c r="F137" s="88"/>
      <c r="G137" s="88"/>
      <c r="H137" s="88"/>
      <c r="I137" s="88"/>
      <c r="J137" s="88"/>
      <c r="K137" s="88"/>
      <c r="L137" s="88"/>
      <c r="M137" s="88"/>
      <c r="N137" s="88"/>
      <c r="O137" s="88"/>
      <c r="P137" s="88"/>
      <c r="Q137" s="88"/>
      <c r="R137" s="88"/>
      <c r="S137" s="88"/>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row>
    <row r="138" spans="2:72">
      <c r="B138" s="88"/>
      <c r="C138" s="88"/>
      <c r="D138" s="88"/>
      <c r="E138" s="88"/>
      <c r="F138" s="88"/>
      <c r="G138" s="88"/>
      <c r="H138" s="88"/>
      <c r="I138" s="88"/>
      <c r="J138" s="88"/>
      <c r="K138" s="88"/>
      <c r="L138" s="88"/>
      <c r="M138" s="88"/>
      <c r="N138" s="88"/>
      <c r="O138" s="88"/>
      <c r="P138" s="88"/>
      <c r="Q138" s="88"/>
      <c r="R138" s="88"/>
      <c r="S138" s="88"/>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row>
    <row r="139" spans="2:72">
      <c r="B139" s="88"/>
      <c r="C139" s="88"/>
      <c r="D139" s="88"/>
      <c r="E139" s="88"/>
      <c r="F139" s="88"/>
      <c r="G139" s="88"/>
      <c r="H139" s="88"/>
      <c r="I139" s="88"/>
      <c r="J139" s="88"/>
      <c r="K139" s="88"/>
      <c r="L139" s="88"/>
      <c r="M139" s="88"/>
      <c r="N139" s="88"/>
      <c r="O139" s="88"/>
      <c r="P139" s="88"/>
      <c r="Q139" s="88"/>
      <c r="R139" s="88"/>
      <c r="S139" s="88"/>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row>
    <row r="140" spans="2:72">
      <c r="B140" s="88"/>
      <c r="C140" s="88"/>
      <c r="D140" s="88"/>
      <c r="E140" s="88"/>
      <c r="F140" s="88"/>
      <c r="G140" s="88"/>
      <c r="H140" s="88"/>
      <c r="I140" s="88"/>
      <c r="J140" s="88"/>
      <c r="K140" s="88"/>
      <c r="L140" s="88"/>
      <c r="M140" s="88"/>
      <c r="N140" s="88"/>
      <c r="O140" s="88"/>
      <c r="P140" s="88"/>
      <c r="Q140" s="88"/>
      <c r="R140" s="88"/>
      <c r="S140" s="88"/>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row>
    <row r="141" spans="2:72">
      <c r="B141" s="88"/>
      <c r="C141" s="88"/>
      <c r="D141" s="88"/>
      <c r="E141" s="88"/>
      <c r="F141" s="88"/>
      <c r="G141" s="88"/>
      <c r="H141" s="88"/>
      <c r="I141" s="88"/>
      <c r="J141" s="88"/>
      <c r="K141" s="88"/>
      <c r="L141" s="88"/>
      <c r="M141" s="88"/>
      <c r="N141" s="88"/>
      <c r="O141" s="88"/>
      <c r="P141" s="88"/>
      <c r="Q141" s="88"/>
      <c r="R141" s="88"/>
      <c r="S141" s="88"/>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row>
    <row r="142" spans="2:72">
      <c r="B142" s="88"/>
      <c r="C142" s="88"/>
      <c r="D142" s="88"/>
      <c r="E142" s="88"/>
      <c r="F142" s="88"/>
      <c r="G142" s="88"/>
      <c r="H142" s="88"/>
      <c r="I142" s="88"/>
      <c r="J142" s="88"/>
      <c r="K142" s="88"/>
      <c r="L142" s="88"/>
      <c r="M142" s="88"/>
      <c r="N142" s="88"/>
      <c r="O142" s="88"/>
      <c r="P142" s="88"/>
      <c r="Q142" s="88"/>
      <c r="R142" s="88"/>
      <c r="S142" s="88"/>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row>
    <row r="143" spans="2:72">
      <c r="B143" s="88"/>
      <c r="C143" s="88"/>
      <c r="D143" s="88"/>
      <c r="E143" s="88"/>
      <c r="F143" s="88"/>
      <c r="G143" s="88"/>
      <c r="H143" s="88"/>
      <c r="I143" s="88"/>
      <c r="J143" s="88"/>
      <c r="K143" s="88"/>
      <c r="L143" s="88"/>
      <c r="M143" s="88"/>
      <c r="N143" s="88"/>
      <c r="O143" s="88"/>
      <c r="P143" s="88"/>
      <c r="Q143" s="88"/>
      <c r="R143" s="88"/>
      <c r="S143" s="88"/>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row>
    <row r="144" spans="2:72">
      <c r="B144" s="88"/>
      <c r="C144" s="88"/>
      <c r="D144" s="88"/>
      <c r="E144" s="88"/>
      <c r="F144" s="88"/>
      <c r="G144" s="88"/>
      <c r="H144" s="88"/>
      <c r="I144" s="88"/>
      <c r="J144" s="88"/>
      <c r="K144" s="88"/>
      <c r="L144" s="88"/>
      <c r="M144" s="88"/>
      <c r="N144" s="88"/>
      <c r="O144" s="88"/>
      <c r="P144" s="88"/>
      <c r="Q144" s="88"/>
      <c r="R144" s="88"/>
      <c r="S144" s="88"/>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row>
    <row r="145" spans="2:72">
      <c r="B145" s="88"/>
      <c r="C145" s="88"/>
      <c r="D145" s="88"/>
      <c r="E145" s="88"/>
      <c r="F145" s="88"/>
      <c r="G145" s="88"/>
      <c r="H145" s="88"/>
      <c r="I145" s="88"/>
      <c r="J145" s="88"/>
      <c r="K145" s="88"/>
      <c r="L145" s="88"/>
      <c r="M145" s="88"/>
      <c r="N145" s="88"/>
      <c r="O145" s="88"/>
      <c r="P145" s="88"/>
      <c r="Q145" s="88"/>
      <c r="R145" s="88"/>
      <c r="S145" s="88"/>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row>
    <row r="146" spans="2:72">
      <c r="B146" s="88"/>
      <c r="C146" s="88"/>
      <c r="D146" s="88"/>
      <c r="E146" s="88"/>
      <c r="F146" s="88"/>
      <c r="G146" s="88"/>
      <c r="H146" s="88"/>
      <c r="I146" s="88"/>
      <c r="J146" s="88"/>
      <c r="K146" s="88"/>
      <c r="L146" s="88"/>
      <c r="M146" s="88"/>
      <c r="N146" s="88"/>
      <c r="O146" s="88"/>
      <c r="P146" s="88"/>
      <c r="Q146" s="88"/>
      <c r="R146" s="88"/>
      <c r="S146" s="88"/>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row>
    <row r="147" spans="2:72">
      <c r="B147" s="88"/>
      <c r="C147" s="88"/>
      <c r="D147" s="88"/>
      <c r="E147" s="88"/>
      <c r="F147" s="88"/>
      <c r="G147" s="88"/>
      <c r="H147" s="88"/>
      <c r="I147" s="88"/>
      <c r="J147" s="88"/>
      <c r="K147" s="88"/>
      <c r="L147" s="88"/>
      <c r="M147" s="88"/>
      <c r="N147" s="88"/>
      <c r="O147" s="88"/>
      <c r="P147" s="88"/>
      <c r="Q147" s="88"/>
      <c r="R147" s="88"/>
      <c r="S147" s="88"/>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row>
    <row r="148" spans="2:72">
      <c r="B148" s="88"/>
      <c r="C148" s="88"/>
      <c r="D148" s="88"/>
      <c r="E148" s="88"/>
      <c r="F148" s="88"/>
      <c r="G148" s="88"/>
      <c r="H148" s="88"/>
      <c r="I148" s="88"/>
      <c r="J148" s="88"/>
      <c r="K148" s="88"/>
      <c r="L148" s="88"/>
      <c r="M148" s="88"/>
      <c r="N148" s="88"/>
      <c r="O148" s="88"/>
      <c r="P148" s="88"/>
      <c r="Q148" s="88"/>
      <c r="R148" s="88"/>
      <c r="S148" s="88"/>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row>
    <row r="149" spans="2:72">
      <c r="B149" s="88"/>
      <c r="C149" s="88"/>
      <c r="D149" s="88"/>
      <c r="E149" s="88"/>
      <c r="F149" s="88"/>
      <c r="G149" s="88"/>
      <c r="H149" s="88"/>
      <c r="I149" s="88"/>
      <c r="J149" s="88"/>
      <c r="K149" s="88"/>
      <c r="L149" s="88"/>
      <c r="M149" s="88"/>
      <c r="N149" s="88"/>
      <c r="O149" s="88"/>
      <c r="P149" s="88"/>
      <c r="Q149" s="88"/>
      <c r="R149" s="88"/>
      <c r="S149" s="88"/>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row>
    <row r="150" spans="2:72">
      <c r="B150" s="88"/>
      <c r="C150" s="88"/>
      <c r="D150" s="88"/>
      <c r="E150" s="88"/>
      <c r="F150" s="88"/>
      <c r="G150" s="88"/>
      <c r="H150" s="88"/>
      <c r="I150" s="88"/>
      <c r="J150" s="88"/>
      <c r="K150" s="88"/>
      <c r="L150" s="88"/>
      <c r="M150" s="88"/>
      <c r="N150" s="88"/>
      <c r="O150" s="88"/>
      <c r="P150" s="88"/>
      <c r="Q150" s="88"/>
      <c r="R150" s="88"/>
      <c r="S150" s="88"/>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row>
    <row r="151" spans="2:72">
      <c r="B151" s="88"/>
      <c r="C151" s="88"/>
      <c r="D151" s="88"/>
      <c r="E151" s="88"/>
      <c r="F151" s="88"/>
      <c r="G151" s="88"/>
      <c r="H151" s="88"/>
      <c r="I151" s="88"/>
      <c r="J151" s="88"/>
      <c r="K151" s="88"/>
      <c r="L151" s="88"/>
      <c r="M151" s="88"/>
      <c r="N151" s="88"/>
      <c r="O151" s="88"/>
      <c r="P151" s="88"/>
      <c r="Q151" s="88"/>
      <c r="R151" s="88"/>
      <c r="S151" s="88"/>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row>
    <row r="152" spans="2:72">
      <c r="B152" s="88"/>
      <c r="C152" s="88"/>
      <c r="D152" s="88"/>
      <c r="E152" s="88"/>
      <c r="F152" s="88"/>
      <c r="G152" s="88"/>
      <c r="H152" s="88"/>
      <c r="I152" s="88"/>
      <c r="J152" s="88"/>
      <c r="K152" s="88"/>
      <c r="L152" s="88"/>
      <c r="M152" s="88"/>
      <c r="N152" s="88"/>
      <c r="O152" s="88"/>
      <c r="P152" s="88"/>
      <c r="Q152" s="88"/>
      <c r="R152" s="88"/>
      <c r="S152" s="88"/>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row>
    <row r="153" spans="2:72">
      <c r="B153" s="88"/>
      <c r="C153" s="88"/>
      <c r="D153" s="88"/>
      <c r="E153" s="88"/>
      <c r="F153" s="88"/>
      <c r="G153" s="88"/>
      <c r="H153" s="88"/>
      <c r="I153" s="88"/>
      <c r="J153" s="88"/>
      <c r="K153" s="88"/>
      <c r="L153" s="88"/>
      <c r="M153" s="88"/>
      <c r="N153" s="88"/>
      <c r="O153" s="88"/>
      <c r="P153" s="88"/>
      <c r="Q153" s="88"/>
      <c r="R153" s="88"/>
      <c r="S153" s="88"/>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row>
    <row r="154" spans="2:72">
      <c r="B154" s="88"/>
      <c r="C154" s="88"/>
      <c r="D154" s="88"/>
      <c r="E154" s="88"/>
      <c r="F154" s="88"/>
      <c r="G154" s="88"/>
      <c r="H154" s="88"/>
      <c r="I154" s="88"/>
      <c r="J154" s="88"/>
      <c r="K154" s="88"/>
      <c r="L154" s="88"/>
      <c r="M154" s="88"/>
      <c r="N154" s="88"/>
      <c r="O154" s="88"/>
      <c r="P154" s="88"/>
      <c r="Q154" s="88"/>
      <c r="R154" s="88"/>
      <c r="S154" s="88"/>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row>
    <row r="155" spans="2:72">
      <c r="B155" s="88"/>
      <c r="C155" s="88"/>
      <c r="D155" s="88"/>
      <c r="E155" s="88"/>
      <c r="F155" s="88"/>
      <c r="G155" s="88"/>
      <c r="H155" s="88"/>
      <c r="I155" s="88"/>
      <c r="J155" s="88"/>
      <c r="K155" s="88"/>
      <c r="L155" s="88"/>
      <c r="M155" s="88"/>
      <c r="N155" s="88"/>
      <c r="O155" s="88"/>
      <c r="P155" s="88"/>
      <c r="Q155" s="88"/>
      <c r="R155" s="88"/>
      <c r="S155" s="88"/>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row>
    <row r="156" spans="2:72">
      <c r="B156" s="88"/>
      <c r="C156" s="88"/>
      <c r="D156" s="88"/>
      <c r="E156" s="88"/>
      <c r="F156" s="88"/>
      <c r="G156" s="88"/>
      <c r="H156" s="88"/>
      <c r="I156" s="88"/>
      <c r="J156" s="88"/>
      <c r="K156" s="88"/>
      <c r="L156" s="88"/>
      <c r="M156" s="88"/>
      <c r="N156" s="88"/>
      <c r="O156" s="88"/>
      <c r="P156" s="88"/>
      <c r="Q156" s="88"/>
      <c r="R156" s="88"/>
      <c r="S156" s="88"/>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row>
    <row r="157" spans="2:72">
      <c r="B157" s="88"/>
      <c r="C157" s="88"/>
      <c r="D157" s="88"/>
      <c r="E157" s="88"/>
      <c r="F157" s="88"/>
      <c r="G157" s="88"/>
      <c r="H157" s="88"/>
      <c r="I157" s="88"/>
      <c r="J157" s="88"/>
      <c r="K157" s="88"/>
      <c r="L157" s="88"/>
      <c r="M157" s="88"/>
      <c r="N157" s="88"/>
      <c r="O157" s="88"/>
      <c r="P157" s="88"/>
      <c r="Q157" s="88"/>
      <c r="R157" s="88"/>
      <c r="S157" s="88"/>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row>
    <row r="158" spans="2:72">
      <c r="B158" s="88"/>
      <c r="C158" s="88"/>
      <c r="D158" s="88"/>
      <c r="E158" s="88"/>
      <c r="F158" s="88"/>
      <c r="G158" s="88"/>
      <c r="H158" s="88"/>
      <c r="I158" s="88"/>
      <c r="J158" s="88"/>
      <c r="K158" s="88"/>
      <c r="L158" s="88"/>
      <c r="M158" s="88"/>
      <c r="N158" s="88"/>
      <c r="O158" s="88"/>
      <c r="P158" s="88"/>
      <c r="Q158" s="88"/>
      <c r="R158" s="88"/>
      <c r="S158" s="88"/>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row>
    <row r="159" spans="2:72">
      <c r="B159" s="88"/>
      <c r="C159" s="88"/>
      <c r="D159" s="88"/>
      <c r="E159" s="88"/>
      <c r="F159" s="88"/>
      <c r="G159" s="88"/>
      <c r="H159" s="88"/>
      <c r="I159" s="88"/>
      <c r="J159" s="88"/>
      <c r="K159" s="88"/>
      <c r="L159" s="88"/>
      <c r="M159" s="88"/>
      <c r="N159" s="88"/>
      <c r="O159" s="88"/>
      <c r="P159" s="88"/>
      <c r="Q159" s="88"/>
      <c r="R159" s="88"/>
      <c r="S159" s="88"/>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row>
    <row r="160" spans="2:72">
      <c r="B160" s="88"/>
      <c r="C160" s="88"/>
      <c r="D160" s="88"/>
      <c r="E160" s="88"/>
      <c r="F160" s="88"/>
      <c r="G160" s="88"/>
      <c r="H160" s="88"/>
      <c r="I160" s="88"/>
      <c r="J160" s="88"/>
      <c r="K160" s="88"/>
      <c r="L160" s="88"/>
      <c r="M160" s="88"/>
      <c r="N160" s="88"/>
      <c r="O160" s="88"/>
      <c r="P160" s="88"/>
      <c r="Q160" s="88"/>
      <c r="R160" s="88"/>
      <c r="S160" s="88"/>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row>
    <row r="161" spans="2:72">
      <c r="B161" s="88"/>
      <c r="C161" s="88"/>
      <c r="D161" s="88"/>
      <c r="E161" s="88"/>
      <c r="F161" s="88"/>
      <c r="G161" s="88"/>
      <c r="H161" s="88"/>
      <c r="I161" s="88"/>
      <c r="J161" s="88"/>
      <c r="K161" s="88"/>
      <c r="L161" s="88"/>
      <c r="M161" s="88"/>
      <c r="N161" s="88"/>
      <c r="O161" s="88"/>
      <c r="P161" s="88"/>
      <c r="Q161" s="88"/>
      <c r="R161" s="88"/>
      <c r="S161" s="88"/>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row>
    <row r="162" spans="2:72">
      <c r="B162" s="88"/>
      <c r="C162" s="88"/>
      <c r="D162" s="88"/>
      <c r="E162" s="88"/>
      <c r="F162" s="88"/>
      <c r="G162" s="88"/>
      <c r="H162" s="88"/>
      <c r="I162" s="88"/>
      <c r="J162" s="88"/>
      <c r="K162" s="88"/>
      <c r="L162" s="88"/>
      <c r="M162" s="88"/>
      <c r="N162" s="88"/>
      <c r="O162" s="88"/>
      <c r="P162" s="88"/>
      <c r="Q162" s="88"/>
      <c r="R162" s="88"/>
      <c r="S162" s="88"/>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row>
    <row r="163" spans="2:72">
      <c r="B163" s="88"/>
      <c r="C163" s="88"/>
      <c r="D163" s="88"/>
      <c r="E163" s="88"/>
      <c r="F163" s="88"/>
      <c r="G163" s="88"/>
      <c r="H163" s="88"/>
      <c r="I163" s="88"/>
      <c r="J163" s="88"/>
      <c r="K163" s="88"/>
      <c r="L163" s="88"/>
      <c r="M163" s="88"/>
      <c r="N163" s="88"/>
      <c r="O163" s="88"/>
      <c r="P163" s="88"/>
      <c r="Q163" s="88"/>
      <c r="R163" s="88"/>
      <c r="S163" s="88"/>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row>
    <row r="164" spans="2:72">
      <c r="B164" s="88"/>
      <c r="C164" s="88"/>
      <c r="D164" s="88"/>
      <c r="E164" s="88"/>
      <c r="F164" s="88"/>
      <c r="G164" s="88"/>
      <c r="H164" s="88"/>
      <c r="I164" s="88"/>
      <c r="J164" s="88"/>
      <c r="K164" s="88"/>
      <c r="L164" s="88"/>
      <c r="M164" s="88"/>
      <c r="N164" s="88"/>
      <c r="O164" s="88"/>
      <c r="P164" s="88"/>
      <c r="Q164" s="88"/>
      <c r="R164" s="88"/>
      <c r="S164" s="88"/>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row>
    <row r="165" spans="2:72">
      <c r="B165" s="88"/>
      <c r="C165" s="88"/>
      <c r="D165" s="88"/>
      <c r="E165" s="88"/>
      <c r="F165" s="88"/>
      <c r="G165" s="88"/>
      <c r="H165" s="88"/>
      <c r="I165" s="88"/>
      <c r="J165" s="88"/>
      <c r="K165" s="88"/>
      <c r="L165" s="88"/>
      <c r="M165" s="88"/>
      <c r="N165" s="88"/>
      <c r="O165" s="88"/>
      <c r="P165" s="88"/>
      <c r="Q165" s="88"/>
      <c r="R165" s="88"/>
      <c r="S165" s="88"/>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row>
    <row r="166" spans="2:72">
      <c r="B166" s="88"/>
      <c r="C166" s="88"/>
      <c r="D166" s="88"/>
      <c r="E166" s="88"/>
      <c r="F166" s="88"/>
      <c r="G166" s="88"/>
      <c r="H166" s="88"/>
      <c r="I166" s="88"/>
      <c r="J166" s="88"/>
      <c r="K166" s="88"/>
      <c r="L166" s="88"/>
      <c r="M166" s="88"/>
      <c r="N166" s="88"/>
      <c r="O166" s="88"/>
      <c r="P166" s="88"/>
      <c r="Q166" s="88"/>
      <c r="R166" s="88"/>
      <c r="S166" s="88"/>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row>
    <row r="167" spans="2:72">
      <c r="B167" s="88"/>
      <c r="C167" s="88"/>
      <c r="D167" s="88"/>
      <c r="E167" s="88"/>
      <c r="F167" s="88"/>
      <c r="G167" s="88"/>
      <c r="H167" s="88"/>
      <c r="I167" s="88"/>
      <c r="J167" s="88"/>
      <c r="K167" s="88"/>
      <c r="L167" s="88"/>
      <c r="M167" s="88"/>
      <c r="N167" s="88"/>
      <c r="O167" s="88"/>
      <c r="P167" s="88"/>
      <c r="Q167" s="88"/>
      <c r="R167" s="88"/>
      <c r="S167" s="88"/>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row>
    <row r="168" spans="2:72">
      <c r="B168" s="88"/>
      <c r="C168" s="88"/>
      <c r="D168" s="88"/>
      <c r="E168" s="88"/>
      <c r="F168" s="88"/>
      <c r="G168" s="88"/>
      <c r="H168" s="88"/>
      <c r="I168" s="88"/>
      <c r="J168" s="88"/>
      <c r="K168" s="88"/>
      <c r="L168" s="88"/>
      <c r="M168" s="88"/>
      <c r="N168" s="88"/>
      <c r="O168" s="88"/>
      <c r="P168" s="88"/>
      <c r="Q168" s="88"/>
      <c r="R168" s="88"/>
      <c r="S168" s="88"/>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row>
    <row r="169" spans="2:72">
      <c r="B169" s="88"/>
      <c r="C169" s="88"/>
      <c r="D169" s="88"/>
      <c r="E169" s="88"/>
      <c r="F169" s="88"/>
      <c r="G169" s="88"/>
      <c r="H169" s="88"/>
      <c r="I169" s="88"/>
      <c r="J169" s="88"/>
      <c r="K169" s="88"/>
      <c r="L169" s="88"/>
      <c r="M169" s="88"/>
      <c r="N169" s="88"/>
      <c r="O169" s="88"/>
      <c r="P169" s="88"/>
      <c r="Q169" s="88"/>
      <c r="R169" s="88"/>
      <c r="S169" s="88"/>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row>
    <row r="170" spans="2:72">
      <c r="B170" s="88"/>
      <c r="C170" s="88"/>
      <c r="D170" s="88"/>
      <c r="E170" s="88"/>
      <c r="F170" s="88"/>
      <c r="G170" s="88"/>
      <c r="H170" s="88"/>
      <c r="I170" s="88"/>
      <c r="J170" s="88"/>
      <c r="K170" s="88"/>
      <c r="L170" s="88"/>
      <c r="M170" s="88"/>
      <c r="N170" s="88"/>
      <c r="O170" s="88"/>
      <c r="P170" s="88"/>
      <c r="Q170" s="88"/>
      <c r="R170" s="88"/>
      <c r="S170" s="88"/>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row>
    <row r="171" spans="2:72">
      <c r="B171" s="88"/>
      <c r="C171" s="88"/>
      <c r="D171" s="88"/>
      <c r="E171" s="88"/>
      <c r="F171" s="88"/>
      <c r="G171" s="88"/>
      <c r="H171" s="88"/>
      <c r="I171" s="88"/>
      <c r="J171" s="88"/>
      <c r="K171" s="88"/>
      <c r="L171" s="88"/>
      <c r="M171" s="88"/>
      <c r="N171" s="88"/>
      <c r="O171" s="88"/>
      <c r="P171" s="88"/>
      <c r="Q171" s="88"/>
      <c r="R171" s="88"/>
      <c r="S171" s="88"/>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row>
    <row r="172" spans="2:72">
      <c r="B172" s="88"/>
      <c r="C172" s="88"/>
      <c r="D172" s="88"/>
      <c r="E172" s="88"/>
      <c r="F172" s="88"/>
      <c r="G172" s="88"/>
      <c r="H172" s="88"/>
      <c r="I172" s="88"/>
      <c r="J172" s="88"/>
      <c r="K172" s="88"/>
      <c r="L172" s="88"/>
      <c r="M172" s="88"/>
      <c r="N172" s="88"/>
      <c r="O172" s="88"/>
      <c r="P172" s="88"/>
      <c r="Q172" s="88"/>
      <c r="R172" s="88"/>
      <c r="S172" s="88"/>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row>
    <row r="173" spans="2:72">
      <c r="B173" s="88"/>
      <c r="C173" s="88"/>
      <c r="D173" s="88"/>
      <c r="E173" s="88"/>
      <c r="F173" s="88"/>
      <c r="G173" s="88"/>
      <c r="H173" s="88"/>
      <c r="I173" s="88"/>
      <c r="J173" s="88"/>
      <c r="K173" s="88"/>
      <c r="L173" s="88"/>
      <c r="M173" s="88"/>
      <c r="N173" s="88"/>
      <c r="O173" s="88"/>
      <c r="P173" s="88"/>
      <c r="Q173" s="88"/>
      <c r="R173" s="88"/>
      <c r="S173" s="88"/>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row>
    <row r="174" spans="2:72">
      <c r="B174" s="88"/>
      <c r="C174" s="88"/>
      <c r="D174" s="88"/>
      <c r="E174" s="88"/>
      <c r="F174" s="88"/>
      <c r="G174" s="88"/>
      <c r="H174" s="88"/>
      <c r="I174" s="88"/>
      <c r="J174" s="88"/>
      <c r="K174" s="88"/>
      <c r="L174" s="88"/>
      <c r="M174" s="88"/>
      <c r="N174" s="88"/>
      <c r="O174" s="88"/>
      <c r="P174" s="88"/>
      <c r="Q174" s="88"/>
      <c r="R174" s="88"/>
      <c r="S174" s="88"/>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row>
    <row r="175" spans="2:72">
      <c r="B175" s="88"/>
      <c r="C175" s="88"/>
      <c r="D175" s="88"/>
      <c r="E175" s="88"/>
      <c r="F175" s="88"/>
      <c r="G175" s="88"/>
      <c r="H175" s="88"/>
      <c r="I175" s="88"/>
      <c r="J175" s="88"/>
      <c r="K175" s="88"/>
      <c r="L175" s="88"/>
      <c r="M175" s="88"/>
      <c r="N175" s="88"/>
      <c r="O175" s="88"/>
      <c r="P175" s="88"/>
      <c r="Q175" s="88"/>
      <c r="R175" s="88"/>
      <c r="S175" s="88"/>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row>
    <row r="176" spans="2:72">
      <c r="B176" s="88"/>
      <c r="C176" s="88"/>
      <c r="D176" s="88"/>
      <c r="E176" s="88"/>
      <c r="F176" s="88"/>
      <c r="G176" s="88"/>
      <c r="H176" s="88"/>
      <c r="I176" s="88"/>
      <c r="J176" s="88"/>
      <c r="K176" s="88"/>
      <c r="L176" s="88"/>
      <c r="M176" s="88"/>
      <c r="N176" s="88"/>
      <c r="O176" s="88"/>
      <c r="P176" s="88"/>
      <c r="Q176" s="88"/>
      <c r="R176" s="88"/>
      <c r="S176" s="88"/>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row>
    <row r="177" spans="2:72">
      <c r="B177" s="88"/>
      <c r="C177" s="88"/>
      <c r="D177" s="88"/>
      <c r="E177" s="88"/>
      <c r="F177" s="88"/>
      <c r="G177" s="88"/>
      <c r="H177" s="88"/>
      <c r="I177" s="88"/>
      <c r="J177" s="88"/>
      <c r="K177" s="88"/>
      <c r="L177" s="88"/>
      <c r="M177" s="88"/>
      <c r="N177" s="88"/>
      <c r="O177" s="88"/>
      <c r="P177" s="88"/>
      <c r="Q177" s="88"/>
      <c r="R177" s="88"/>
      <c r="S177" s="88"/>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row>
    <row r="178" spans="2:72">
      <c r="B178" s="88"/>
      <c r="C178" s="88"/>
      <c r="D178" s="88"/>
      <c r="E178" s="88"/>
      <c r="F178" s="88"/>
      <c r="G178" s="88"/>
      <c r="H178" s="88"/>
      <c r="I178" s="88"/>
      <c r="J178" s="88"/>
      <c r="K178" s="88"/>
      <c r="L178" s="88"/>
      <c r="M178" s="88"/>
      <c r="N178" s="88"/>
      <c r="O178" s="88"/>
      <c r="P178" s="88"/>
      <c r="Q178" s="88"/>
      <c r="R178" s="88"/>
      <c r="S178" s="88"/>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row>
    <row r="179" spans="2:72">
      <c r="B179" s="88"/>
      <c r="C179" s="88"/>
      <c r="D179" s="88"/>
      <c r="E179" s="88"/>
      <c r="F179" s="88"/>
      <c r="G179" s="88"/>
      <c r="H179" s="88"/>
      <c r="I179" s="88"/>
      <c r="J179" s="88"/>
      <c r="K179" s="88"/>
      <c r="L179" s="88"/>
      <c r="M179" s="88"/>
      <c r="N179" s="88"/>
      <c r="O179" s="88"/>
      <c r="P179" s="88"/>
      <c r="Q179" s="88"/>
      <c r="R179" s="88"/>
      <c r="S179" s="88"/>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row>
    <row r="180" spans="2:72">
      <c r="B180" s="88"/>
      <c r="C180" s="88"/>
      <c r="D180" s="88"/>
      <c r="E180" s="88"/>
      <c r="F180" s="88"/>
      <c r="G180" s="88"/>
      <c r="H180" s="88"/>
      <c r="I180" s="88"/>
      <c r="J180" s="88"/>
      <c r="K180" s="88"/>
      <c r="L180" s="88"/>
      <c r="M180" s="88"/>
      <c r="N180" s="88"/>
      <c r="O180" s="88"/>
      <c r="P180" s="88"/>
      <c r="Q180" s="88"/>
      <c r="R180" s="88"/>
      <c r="S180" s="88"/>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row>
    <row r="181" spans="2:72">
      <c r="B181" s="88"/>
      <c r="C181" s="88"/>
      <c r="D181" s="88"/>
      <c r="E181" s="88"/>
      <c r="F181" s="88"/>
      <c r="G181" s="88"/>
      <c r="H181" s="88"/>
      <c r="I181" s="88"/>
      <c r="J181" s="88"/>
      <c r="K181" s="88"/>
      <c r="L181" s="88"/>
      <c r="M181" s="88"/>
      <c r="N181" s="88"/>
      <c r="O181" s="88"/>
      <c r="P181" s="88"/>
      <c r="Q181" s="88"/>
      <c r="R181" s="88"/>
      <c r="S181" s="88"/>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row>
    <row r="182" spans="2:72">
      <c r="B182" s="88"/>
      <c r="C182" s="88"/>
      <c r="D182" s="88"/>
      <c r="E182" s="88"/>
      <c r="F182" s="88"/>
      <c r="G182" s="88"/>
      <c r="H182" s="88"/>
      <c r="I182" s="88"/>
      <c r="J182" s="88"/>
      <c r="K182" s="88"/>
      <c r="L182" s="88"/>
      <c r="M182" s="88"/>
      <c r="N182" s="88"/>
      <c r="O182" s="88"/>
      <c r="P182" s="88"/>
      <c r="Q182" s="88"/>
      <c r="R182" s="88"/>
      <c r="S182" s="88"/>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row>
    <row r="183" spans="2:72">
      <c r="B183" s="88"/>
      <c r="C183" s="88"/>
      <c r="D183" s="88"/>
      <c r="E183" s="88"/>
      <c r="F183" s="88"/>
      <c r="G183" s="88"/>
      <c r="H183" s="88"/>
      <c r="I183" s="88"/>
      <c r="J183" s="88"/>
      <c r="K183" s="88"/>
      <c r="L183" s="88"/>
      <c r="M183" s="88"/>
      <c r="N183" s="88"/>
      <c r="O183" s="88"/>
      <c r="P183" s="88"/>
      <c r="Q183" s="88"/>
      <c r="R183" s="88"/>
      <c r="S183" s="88"/>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row>
    <row r="184" spans="2:72">
      <c r="B184" s="88"/>
      <c r="C184" s="88"/>
      <c r="D184" s="88"/>
      <c r="E184" s="88"/>
      <c r="F184" s="88"/>
      <c r="G184" s="88"/>
      <c r="H184" s="88"/>
      <c r="I184" s="88"/>
      <c r="J184" s="88"/>
      <c r="K184" s="88"/>
      <c r="L184" s="88"/>
      <c r="M184" s="88"/>
      <c r="N184" s="88"/>
      <c r="O184" s="88"/>
      <c r="P184" s="88"/>
      <c r="Q184" s="88"/>
      <c r="R184" s="88"/>
      <c r="S184" s="88"/>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row>
    <row r="185" spans="2:72">
      <c r="B185" s="88"/>
      <c r="C185" s="88"/>
      <c r="D185" s="88"/>
      <c r="E185" s="88"/>
      <c r="F185" s="88"/>
      <c r="G185" s="88"/>
      <c r="H185" s="88"/>
      <c r="I185" s="88"/>
      <c r="J185" s="88"/>
      <c r="K185" s="88"/>
      <c r="L185" s="88"/>
      <c r="M185" s="88"/>
      <c r="N185" s="88"/>
      <c r="O185" s="88"/>
      <c r="P185" s="88"/>
      <c r="Q185" s="88"/>
      <c r="R185" s="88"/>
      <c r="S185" s="88"/>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row>
    <row r="186" spans="2:72">
      <c r="B186" s="88"/>
      <c r="C186" s="88"/>
      <c r="D186" s="88"/>
      <c r="E186" s="88"/>
      <c r="F186" s="88"/>
      <c r="G186" s="88"/>
      <c r="H186" s="88"/>
      <c r="I186" s="88"/>
      <c r="J186" s="88"/>
      <c r="K186" s="88"/>
      <c r="L186" s="88"/>
      <c r="M186" s="88"/>
      <c r="N186" s="88"/>
      <c r="O186" s="88"/>
      <c r="P186" s="88"/>
      <c r="Q186" s="88"/>
      <c r="R186" s="88"/>
      <c r="S186" s="88"/>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row>
    <row r="187" spans="2:72">
      <c r="B187" s="88"/>
      <c r="C187" s="88"/>
      <c r="D187" s="88"/>
      <c r="E187" s="88"/>
      <c r="F187" s="88"/>
      <c r="G187" s="88"/>
      <c r="H187" s="88"/>
      <c r="I187" s="88"/>
      <c r="J187" s="88"/>
      <c r="K187" s="88"/>
      <c r="L187" s="88"/>
      <c r="M187" s="88"/>
      <c r="N187" s="88"/>
      <c r="O187" s="88"/>
      <c r="P187" s="88"/>
      <c r="Q187" s="88"/>
      <c r="R187" s="88"/>
      <c r="S187" s="88"/>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row>
    <row r="188" spans="2:72">
      <c r="B188" s="88"/>
      <c r="C188" s="88"/>
      <c r="D188" s="88"/>
      <c r="E188" s="88"/>
      <c r="F188" s="88"/>
      <c r="G188" s="88"/>
      <c r="H188" s="88"/>
      <c r="I188" s="88"/>
      <c r="J188" s="88"/>
      <c r="K188" s="88"/>
      <c r="L188" s="88"/>
      <c r="M188" s="88"/>
      <c r="N188" s="88"/>
      <c r="O188" s="88"/>
      <c r="P188" s="88"/>
      <c r="Q188" s="88"/>
      <c r="R188" s="88"/>
      <c r="S188" s="88"/>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row>
    <row r="189" spans="2:72">
      <c r="B189" s="88"/>
      <c r="C189" s="88"/>
      <c r="D189" s="88"/>
      <c r="E189" s="88"/>
      <c r="F189" s="88"/>
      <c r="G189" s="88"/>
      <c r="H189" s="88"/>
      <c r="I189" s="88"/>
      <c r="J189" s="88"/>
      <c r="K189" s="88"/>
      <c r="L189" s="88"/>
      <c r="M189" s="88"/>
      <c r="N189" s="88"/>
      <c r="O189" s="88"/>
      <c r="P189" s="88"/>
      <c r="Q189" s="88"/>
      <c r="R189" s="88"/>
      <c r="S189" s="88"/>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row>
    <row r="190" spans="2:72">
      <c r="B190" s="88"/>
      <c r="C190" s="88"/>
      <c r="D190" s="88"/>
      <c r="E190" s="88"/>
      <c r="F190" s="88"/>
      <c r="G190" s="88"/>
      <c r="H190" s="88"/>
      <c r="I190" s="88"/>
      <c r="J190" s="88"/>
      <c r="K190" s="88"/>
      <c r="L190" s="88"/>
      <c r="M190" s="88"/>
      <c r="N190" s="88"/>
      <c r="O190" s="88"/>
      <c r="P190" s="88"/>
      <c r="Q190" s="88"/>
      <c r="R190" s="88"/>
      <c r="S190" s="88"/>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row>
    <row r="191" spans="2:72">
      <c r="B191" s="88"/>
      <c r="C191" s="88"/>
      <c r="D191" s="88"/>
      <c r="E191" s="88"/>
      <c r="F191" s="88"/>
      <c r="G191" s="88"/>
      <c r="H191" s="88"/>
      <c r="I191" s="88"/>
      <c r="J191" s="88"/>
      <c r="K191" s="88"/>
      <c r="L191" s="88"/>
      <c r="M191" s="88"/>
      <c r="N191" s="88"/>
      <c r="O191" s="88"/>
      <c r="P191" s="88"/>
      <c r="Q191" s="88"/>
      <c r="R191" s="88"/>
      <c r="S191" s="88"/>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row>
    <row r="192" spans="2:72">
      <c r="B192" s="88"/>
      <c r="C192" s="88"/>
      <c r="D192" s="88"/>
      <c r="E192" s="88"/>
      <c r="F192" s="88"/>
      <c r="G192" s="88"/>
      <c r="H192" s="88"/>
      <c r="I192" s="88"/>
      <c r="J192" s="88"/>
      <c r="K192" s="88"/>
      <c r="L192" s="88"/>
      <c r="M192" s="88"/>
      <c r="N192" s="88"/>
      <c r="O192" s="88"/>
      <c r="P192" s="88"/>
      <c r="Q192" s="88"/>
      <c r="R192" s="88"/>
      <c r="S192" s="88"/>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row>
    <row r="193" spans="2:72">
      <c r="B193" s="88"/>
      <c r="C193" s="88"/>
      <c r="D193" s="88"/>
      <c r="E193" s="88"/>
      <c r="F193" s="88"/>
      <c r="G193" s="88"/>
      <c r="H193" s="88"/>
      <c r="I193" s="88"/>
      <c r="J193" s="88"/>
      <c r="K193" s="88"/>
      <c r="L193" s="88"/>
      <c r="M193" s="88"/>
      <c r="N193" s="88"/>
      <c r="O193" s="88"/>
      <c r="P193" s="88"/>
      <c r="Q193" s="88"/>
      <c r="R193" s="88"/>
      <c r="S193" s="88"/>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row>
    <row r="194" spans="2:72">
      <c r="B194" s="88"/>
      <c r="C194" s="88"/>
      <c r="D194" s="88"/>
      <c r="E194" s="88"/>
      <c r="F194" s="88"/>
      <c r="G194" s="88"/>
      <c r="H194" s="88"/>
      <c r="I194" s="88"/>
      <c r="J194" s="88"/>
      <c r="K194" s="88"/>
      <c r="L194" s="88"/>
      <c r="M194" s="88"/>
      <c r="N194" s="88"/>
      <c r="O194" s="88"/>
      <c r="P194" s="88"/>
      <c r="Q194" s="88"/>
      <c r="R194" s="88"/>
      <c r="S194" s="88"/>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row>
    <row r="195" spans="2:72">
      <c r="B195" s="88"/>
      <c r="C195" s="88"/>
      <c r="D195" s="88"/>
      <c r="E195" s="88"/>
      <c r="F195" s="88"/>
      <c r="G195" s="88"/>
      <c r="H195" s="88"/>
      <c r="I195" s="88"/>
      <c r="J195" s="88"/>
      <c r="K195" s="88"/>
      <c r="L195" s="88"/>
      <c r="M195" s="88"/>
      <c r="N195" s="88"/>
      <c r="O195" s="88"/>
      <c r="P195" s="88"/>
      <c r="Q195" s="88"/>
      <c r="R195" s="88"/>
      <c r="S195" s="88"/>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row>
    <row r="196" spans="2:72">
      <c r="B196" s="88"/>
      <c r="C196" s="88"/>
      <c r="D196" s="88"/>
      <c r="E196" s="88"/>
      <c r="F196" s="88"/>
      <c r="G196" s="88"/>
      <c r="H196" s="88"/>
      <c r="I196" s="88"/>
      <c r="J196" s="88"/>
      <c r="K196" s="88"/>
      <c r="L196" s="88"/>
      <c r="M196" s="88"/>
      <c r="N196" s="88"/>
      <c r="O196" s="88"/>
      <c r="P196" s="88"/>
      <c r="Q196" s="88"/>
      <c r="R196" s="88"/>
      <c r="S196" s="88"/>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row>
    <row r="197" spans="2:72">
      <c r="B197" s="88"/>
      <c r="C197" s="88"/>
      <c r="D197" s="88"/>
      <c r="E197" s="88"/>
      <c r="F197" s="88"/>
      <c r="G197" s="88"/>
      <c r="H197" s="88"/>
      <c r="I197" s="88"/>
      <c r="J197" s="88"/>
      <c r="K197" s="88"/>
      <c r="L197" s="88"/>
      <c r="M197" s="88"/>
      <c r="N197" s="88"/>
      <c r="O197" s="88"/>
      <c r="P197" s="88"/>
      <c r="Q197" s="88"/>
      <c r="R197" s="88"/>
      <c r="S197" s="88"/>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row>
    <row r="198" spans="2:72">
      <c r="B198" s="88"/>
      <c r="C198" s="88"/>
      <c r="D198" s="88"/>
      <c r="E198" s="88"/>
      <c r="F198" s="88"/>
      <c r="G198" s="88"/>
      <c r="H198" s="88"/>
      <c r="I198" s="88"/>
      <c r="J198" s="88"/>
      <c r="K198" s="88"/>
      <c r="L198" s="88"/>
      <c r="M198" s="88"/>
      <c r="N198" s="88"/>
      <c r="O198" s="88"/>
      <c r="P198" s="88"/>
      <c r="Q198" s="88"/>
      <c r="R198" s="88"/>
      <c r="S198" s="88"/>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row>
    <row r="199" spans="2:72">
      <c r="B199" s="88"/>
      <c r="C199" s="88"/>
      <c r="D199" s="88"/>
      <c r="E199" s="88"/>
      <c r="F199" s="88"/>
      <c r="G199" s="88"/>
      <c r="H199" s="88"/>
      <c r="I199" s="88"/>
      <c r="J199" s="88"/>
      <c r="K199" s="88"/>
      <c r="L199" s="88"/>
      <c r="M199" s="88"/>
      <c r="N199" s="88"/>
      <c r="O199" s="88"/>
      <c r="P199" s="88"/>
      <c r="Q199" s="88"/>
      <c r="R199" s="88"/>
      <c r="S199" s="88"/>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row>
    <row r="200" spans="2:72">
      <c r="B200" s="88"/>
      <c r="C200" s="88"/>
      <c r="D200" s="88"/>
      <c r="E200" s="88"/>
      <c r="F200" s="88"/>
      <c r="G200" s="88"/>
      <c r="H200" s="88"/>
      <c r="I200" s="88"/>
      <c r="J200" s="88"/>
      <c r="K200" s="88"/>
      <c r="L200" s="88"/>
      <c r="M200" s="88"/>
      <c r="N200" s="88"/>
      <c r="O200" s="88"/>
      <c r="P200" s="88"/>
      <c r="Q200" s="88"/>
      <c r="R200" s="88"/>
      <c r="S200" s="88"/>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row>
    <row r="201" spans="2:72">
      <c r="B201" s="88"/>
      <c r="C201" s="88"/>
      <c r="D201" s="88"/>
      <c r="E201" s="88"/>
      <c r="F201" s="88"/>
      <c r="G201" s="88"/>
      <c r="H201" s="88"/>
      <c r="I201" s="88"/>
      <c r="J201" s="88"/>
      <c r="K201" s="88"/>
      <c r="L201" s="88"/>
      <c r="M201" s="88"/>
      <c r="N201" s="88"/>
      <c r="O201" s="88"/>
      <c r="P201" s="88"/>
      <c r="Q201" s="88"/>
      <c r="R201" s="88"/>
      <c r="S201" s="88"/>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row>
    <row r="202" spans="2:72">
      <c r="B202" s="88"/>
      <c r="C202" s="88"/>
      <c r="D202" s="88"/>
      <c r="E202" s="88"/>
      <c r="F202" s="88"/>
      <c r="G202" s="88"/>
      <c r="H202" s="88"/>
      <c r="I202" s="88"/>
      <c r="J202" s="88"/>
      <c r="K202" s="88"/>
      <c r="L202" s="88"/>
      <c r="M202" s="88"/>
      <c r="N202" s="88"/>
      <c r="O202" s="88"/>
      <c r="P202" s="88"/>
      <c r="Q202" s="88"/>
      <c r="R202" s="88"/>
      <c r="S202" s="88"/>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row>
    <row r="203" spans="2:72">
      <c r="B203" s="88"/>
      <c r="C203" s="88"/>
      <c r="D203" s="88"/>
      <c r="E203" s="88"/>
      <c r="F203" s="88"/>
      <c r="G203" s="88"/>
      <c r="H203" s="88"/>
      <c r="I203" s="88"/>
      <c r="J203" s="88"/>
      <c r="K203" s="88"/>
      <c r="L203" s="88"/>
      <c r="M203" s="88"/>
      <c r="N203" s="88"/>
      <c r="O203" s="88"/>
      <c r="P203" s="88"/>
      <c r="Q203" s="88"/>
      <c r="R203" s="88"/>
      <c r="S203" s="88"/>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row>
    <row r="204" spans="2:72">
      <c r="B204" s="88"/>
      <c r="C204" s="88"/>
      <c r="D204" s="88"/>
      <c r="E204" s="88"/>
      <c r="F204" s="88"/>
      <c r="G204" s="88"/>
      <c r="H204" s="88"/>
      <c r="I204" s="88"/>
      <c r="J204" s="88"/>
      <c r="K204" s="88"/>
      <c r="L204" s="88"/>
      <c r="M204" s="88"/>
      <c r="N204" s="88"/>
      <c r="O204" s="88"/>
      <c r="P204" s="88"/>
      <c r="Q204" s="88"/>
      <c r="R204" s="88"/>
      <c r="S204" s="88"/>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row>
    <row r="205" spans="2:72">
      <c r="B205" s="88"/>
      <c r="C205" s="88"/>
      <c r="D205" s="88"/>
      <c r="E205" s="88"/>
      <c r="F205" s="88"/>
      <c r="G205" s="88"/>
      <c r="H205" s="88"/>
      <c r="I205" s="88"/>
      <c r="J205" s="88"/>
      <c r="K205" s="88"/>
      <c r="L205" s="88"/>
      <c r="M205" s="88"/>
      <c r="N205" s="88"/>
      <c r="O205" s="88"/>
      <c r="P205" s="88"/>
      <c r="Q205" s="88"/>
      <c r="R205" s="88"/>
      <c r="S205" s="88"/>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row>
    <row r="206" spans="2:72">
      <c r="B206" s="88"/>
      <c r="C206" s="88"/>
      <c r="D206" s="88"/>
      <c r="E206" s="88"/>
      <c r="F206" s="88"/>
      <c r="G206" s="88"/>
      <c r="H206" s="88"/>
      <c r="I206" s="88"/>
      <c r="J206" s="88"/>
      <c r="K206" s="88"/>
      <c r="L206" s="88"/>
      <c r="M206" s="88"/>
      <c r="N206" s="88"/>
      <c r="O206" s="88"/>
      <c r="P206" s="88"/>
      <c r="Q206" s="88"/>
      <c r="R206" s="88"/>
      <c r="S206" s="88"/>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row>
    <row r="207" spans="2:72">
      <c r="B207" s="88"/>
      <c r="C207" s="88"/>
      <c r="D207" s="88"/>
      <c r="E207" s="88"/>
      <c r="F207" s="88"/>
      <c r="G207" s="88"/>
      <c r="H207" s="88"/>
      <c r="I207" s="88"/>
      <c r="J207" s="88"/>
      <c r="K207" s="88"/>
      <c r="L207" s="88"/>
      <c r="M207" s="88"/>
      <c r="N207" s="88"/>
      <c r="O207" s="88"/>
      <c r="P207" s="88"/>
      <c r="Q207" s="88"/>
      <c r="R207" s="88"/>
      <c r="S207" s="88"/>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row>
    <row r="208" spans="2:72">
      <c r="B208" s="88"/>
      <c r="C208" s="88"/>
      <c r="D208" s="88"/>
      <c r="E208" s="88"/>
      <c r="F208" s="88"/>
      <c r="G208" s="88"/>
      <c r="H208" s="88"/>
      <c r="I208" s="88"/>
      <c r="J208" s="88"/>
      <c r="K208" s="88"/>
      <c r="L208" s="88"/>
      <c r="M208" s="88"/>
      <c r="N208" s="88"/>
      <c r="O208" s="88"/>
      <c r="P208" s="88"/>
      <c r="Q208" s="88"/>
      <c r="R208" s="88"/>
      <c r="S208" s="88"/>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row>
    <row r="209" spans="2:72">
      <c r="B209" s="88"/>
      <c r="C209" s="88"/>
      <c r="D209" s="88"/>
      <c r="E209" s="88"/>
      <c r="F209" s="88"/>
      <c r="G209" s="88"/>
      <c r="H209" s="88"/>
      <c r="I209" s="88"/>
      <c r="J209" s="88"/>
      <c r="K209" s="88"/>
      <c r="L209" s="88"/>
      <c r="M209" s="88"/>
      <c r="N209" s="88"/>
      <c r="O209" s="88"/>
      <c r="P209" s="88"/>
      <c r="Q209" s="88"/>
      <c r="R209" s="88"/>
      <c r="S209" s="88"/>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row>
    <row r="210" spans="2:72">
      <c r="B210" s="88"/>
      <c r="C210" s="88"/>
      <c r="D210" s="88"/>
      <c r="E210" s="88"/>
      <c r="F210" s="88"/>
      <c r="G210" s="88"/>
      <c r="H210" s="88"/>
      <c r="I210" s="88"/>
      <c r="J210" s="88"/>
      <c r="K210" s="88"/>
      <c r="L210" s="88"/>
      <c r="M210" s="88"/>
      <c r="N210" s="88"/>
      <c r="O210" s="88"/>
      <c r="P210" s="88"/>
      <c r="Q210" s="88"/>
      <c r="R210" s="88"/>
      <c r="S210" s="88"/>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row>
    <row r="211" spans="2:72">
      <c r="B211" s="60"/>
      <c r="C211" s="60"/>
      <c r="D211" s="60"/>
      <c r="E211" s="60"/>
      <c r="F211" s="60"/>
      <c r="G211" s="60"/>
      <c r="H211" s="60"/>
      <c r="I211" s="60"/>
      <c r="J211" s="60"/>
      <c r="K211" s="60"/>
      <c r="L211" s="60"/>
      <c r="M211" s="60"/>
      <c r="N211" s="60"/>
      <c r="O211" s="60"/>
      <c r="P211" s="60"/>
      <c r="Q211" s="60"/>
      <c r="R211" s="60"/>
      <c r="S211" s="60"/>
    </row>
    <row r="212" spans="2:72">
      <c r="B212" s="60"/>
      <c r="C212" s="60"/>
      <c r="D212" s="60"/>
      <c r="E212" s="60"/>
      <c r="F212" s="60"/>
      <c r="G212" s="60"/>
      <c r="H212" s="60"/>
      <c r="I212" s="60"/>
      <c r="J212" s="60"/>
      <c r="K212" s="60"/>
      <c r="L212" s="60"/>
      <c r="M212" s="60"/>
      <c r="N212" s="60"/>
      <c r="O212" s="60"/>
      <c r="P212" s="60"/>
      <c r="Q212" s="60"/>
      <c r="R212" s="60"/>
      <c r="S212" s="60"/>
    </row>
    <row r="213" spans="2:72">
      <c r="B213" s="60"/>
      <c r="C213" s="60"/>
      <c r="D213" s="60"/>
      <c r="E213" s="60"/>
      <c r="F213" s="60"/>
      <c r="G213" s="60"/>
      <c r="H213" s="60"/>
      <c r="I213" s="60"/>
      <c r="J213" s="60"/>
      <c r="K213" s="60"/>
      <c r="L213" s="60"/>
      <c r="M213" s="60"/>
      <c r="N213" s="60"/>
      <c r="O213" s="60"/>
      <c r="P213" s="60"/>
      <c r="Q213" s="60"/>
      <c r="R213" s="60"/>
      <c r="S213" s="60"/>
    </row>
    <row r="214" spans="2:72">
      <c r="B214" s="60"/>
      <c r="C214" s="60"/>
      <c r="D214" s="60"/>
      <c r="E214" s="60"/>
      <c r="F214" s="60"/>
      <c r="G214" s="60"/>
      <c r="H214" s="60"/>
      <c r="I214" s="60"/>
      <c r="J214" s="60"/>
      <c r="K214" s="60"/>
      <c r="L214" s="60"/>
      <c r="M214" s="60"/>
      <c r="N214" s="60"/>
      <c r="O214" s="60"/>
      <c r="P214" s="60"/>
      <c r="Q214" s="60"/>
      <c r="R214" s="60"/>
      <c r="S214" s="60"/>
    </row>
    <row r="215" spans="2:72">
      <c r="B215" s="60"/>
      <c r="C215" s="60"/>
      <c r="D215" s="60"/>
      <c r="E215" s="60"/>
      <c r="F215" s="60"/>
      <c r="G215" s="60"/>
      <c r="H215" s="60"/>
      <c r="I215" s="60"/>
      <c r="J215" s="60"/>
      <c r="K215" s="60"/>
      <c r="L215" s="60"/>
      <c r="M215" s="60"/>
      <c r="N215" s="60"/>
      <c r="O215" s="60"/>
      <c r="P215" s="60"/>
      <c r="Q215" s="60"/>
      <c r="R215" s="60"/>
      <c r="S215" s="60"/>
    </row>
    <row r="216" spans="2:72">
      <c r="B216" s="60"/>
      <c r="C216" s="60"/>
      <c r="D216" s="60"/>
      <c r="E216" s="60"/>
      <c r="F216" s="60"/>
      <c r="G216" s="60"/>
      <c r="H216" s="60"/>
      <c r="I216" s="60"/>
      <c r="J216" s="60"/>
      <c r="K216" s="60"/>
      <c r="L216" s="60"/>
      <c r="M216" s="60"/>
      <c r="N216" s="60"/>
      <c r="O216" s="60"/>
      <c r="P216" s="60"/>
      <c r="Q216" s="60"/>
      <c r="R216" s="60"/>
      <c r="S216" s="60"/>
    </row>
    <row r="217" spans="2:72">
      <c r="B217" s="60"/>
      <c r="C217" s="60"/>
      <c r="D217" s="60"/>
      <c r="E217" s="60"/>
      <c r="F217" s="60"/>
      <c r="G217" s="60"/>
      <c r="H217" s="60"/>
      <c r="I217" s="60"/>
      <c r="J217" s="60"/>
      <c r="K217" s="60"/>
      <c r="L217" s="60"/>
      <c r="M217" s="60"/>
      <c r="N217" s="60"/>
      <c r="O217" s="60"/>
      <c r="P217" s="60"/>
      <c r="Q217" s="60"/>
      <c r="R217" s="60"/>
      <c r="S217" s="60"/>
    </row>
    <row r="218" spans="2:72">
      <c r="B218" s="60"/>
      <c r="C218" s="60"/>
      <c r="D218" s="60"/>
      <c r="E218" s="60"/>
      <c r="F218" s="60"/>
      <c r="G218" s="60"/>
      <c r="H218" s="60"/>
      <c r="I218" s="60"/>
      <c r="J218" s="60"/>
      <c r="K218" s="60"/>
      <c r="L218" s="60"/>
      <c r="M218" s="60"/>
      <c r="N218" s="60"/>
      <c r="O218" s="60"/>
      <c r="P218" s="60"/>
      <c r="Q218" s="60"/>
      <c r="R218" s="60"/>
      <c r="S218" s="60"/>
    </row>
    <row r="219" spans="2:72">
      <c r="B219" s="60"/>
      <c r="C219" s="60"/>
      <c r="D219" s="60"/>
      <c r="E219" s="60"/>
      <c r="F219" s="60"/>
      <c r="G219" s="60"/>
      <c r="H219" s="60"/>
      <c r="I219" s="60"/>
      <c r="J219" s="60"/>
      <c r="K219" s="60"/>
      <c r="L219" s="60"/>
      <c r="M219" s="60"/>
      <c r="N219" s="60"/>
      <c r="O219" s="60"/>
      <c r="P219" s="60"/>
      <c r="Q219" s="60"/>
      <c r="R219" s="60"/>
      <c r="S219" s="60"/>
    </row>
    <row r="220" spans="2:72">
      <c r="B220" s="60"/>
      <c r="C220" s="60"/>
      <c r="D220" s="60"/>
      <c r="E220" s="60"/>
      <c r="F220" s="60"/>
      <c r="G220" s="60"/>
      <c r="H220" s="60"/>
      <c r="I220" s="60"/>
      <c r="J220" s="60"/>
      <c r="K220" s="60"/>
      <c r="L220" s="60"/>
      <c r="M220" s="60"/>
      <c r="N220" s="60"/>
      <c r="O220" s="60"/>
      <c r="P220" s="60"/>
      <c r="Q220" s="60"/>
      <c r="R220" s="60"/>
      <c r="S220" s="60"/>
    </row>
    <row r="221" spans="2:72">
      <c r="B221" s="60"/>
      <c r="C221" s="60"/>
      <c r="D221" s="60"/>
      <c r="E221" s="60"/>
      <c r="F221" s="60"/>
      <c r="G221" s="60"/>
      <c r="H221" s="60"/>
      <c r="I221" s="60"/>
      <c r="J221" s="60"/>
      <c r="K221" s="60"/>
      <c r="L221" s="60"/>
      <c r="M221" s="60"/>
      <c r="N221" s="60"/>
      <c r="O221" s="60"/>
      <c r="P221" s="60"/>
      <c r="Q221" s="60"/>
      <c r="R221" s="60"/>
      <c r="S221" s="60"/>
    </row>
    <row r="222" spans="2:72">
      <c r="B222" s="60"/>
      <c r="C222" s="60"/>
      <c r="D222" s="60"/>
      <c r="E222" s="60"/>
      <c r="F222" s="60"/>
      <c r="G222" s="60"/>
      <c r="H222" s="60"/>
      <c r="I222" s="60"/>
      <c r="J222" s="60"/>
      <c r="K222" s="60"/>
      <c r="L222" s="60"/>
      <c r="M222" s="60"/>
      <c r="N222" s="60"/>
      <c r="O222" s="60"/>
      <c r="P222" s="60"/>
      <c r="Q222" s="60"/>
      <c r="R222" s="60"/>
      <c r="S222" s="60"/>
    </row>
    <row r="223" spans="2:72">
      <c r="B223" s="60"/>
      <c r="C223" s="60"/>
      <c r="D223" s="60"/>
      <c r="E223" s="60"/>
      <c r="F223" s="60"/>
      <c r="G223" s="60"/>
      <c r="H223" s="60"/>
      <c r="I223" s="60"/>
      <c r="J223" s="60"/>
      <c r="K223" s="60"/>
      <c r="L223" s="60"/>
      <c r="M223" s="60"/>
      <c r="N223" s="60"/>
      <c r="O223" s="60"/>
      <c r="P223" s="60"/>
      <c r="Q223" s="60"/>
      <c r="R223" s="60"/>
      <c r="S223" s="60"/>
    </row>
    <row r="224" spans="2:72">
      <c r="B224" s="60"/>
      <c r="C224" s="60"/>
      <c r="D224" s="60"/>
      <c r="E224" s="60"/>
      <c r="F224" s="60"/>
      <c r="G224" s="60"/>
      <c r="H224" s="60"/>
      <c r="I224" s="60"/>
      <c r="J224" s="60"/>
      <c r="K224" s="60"/>
      <c r="L224" s="60"/>
      <c r="M224" s="60"/>
      <c r="N224" s="60"/>
      <c r="O224" s="60"/>
      <c r="P224" s="60"/>
      <c r="Q224" s="60"/>
      <c r="R224" s="60"/>
      <c r="S224" s="60"/>
    </row>
    <row r="225" spans="2:19">
      <c r="B225" s="60"/>
      <c r="C225" s="60"/>
      <c r="D225" s="60"/>
      <c r="E225" s="60"/>
      <c r="F225" s="60"/>
      <c r="G225" s="60"/>
      <c r="H225" s="60"/>
      <c r="I225" s="60"/>
      <c r="J225" s="60"/>
      <c r="K225" s="60"/>
      <c r="L225" s="60"/>
      <c r="M225" s="60"/>
      <c r="N225" s="60"/>
      <c r="O225" s="60"/>
      <c r="P225" s="60"/>
      <c r="Q225" s="60"/>
      <c r="R225" s="60"/>
      <c r="S225" s="60"/>
    </row>
    <row r="226" spans="2:19">
      <c r="B226" s="60"/>
      <c r="C226" s="60"/>
      <c r="D226" s="60"/>
      <c r="E226" s="60"/>
      <c r="F226" s="60"/>
      <c r="G226" s="60"/>
      <c r="H226" s="60"/>
      <c r="I226" s="60"/>
      <c r="J226" s="60"/>
      <c r="K226" s="60"/>
      <c r="L226" s="60"/>
      <c r="M226" s="60"/>
      <c r="N226" s="60"/>
      <c r="O226" s="60"/>
      <c r="P226" s="60"/>
      <c r="Q226" s="60"/>
      <c r="R226" s="60"/>
      <c r="S226" s="60"/>
    </row>
    <row r="227" spans="2:19">
      <c r="B227" s="60"/>
      <c r="C227" s="60"/>
      <c r="D227" s="60"/>
      <c r="E227" s="60"/>
      <c r="F227" s="60"/>
      <c r="G227" s="60"/>
      <c r="H227" s="60"/>
      <c r="I227" s="60"/>
      <c r="J227" s="60"/>
      <c r="K227" s="60"/>
      <c r="L227" s="60"/>
      <c r="M227" s="60"/>
      <c r="N227" s="60"/>
      <c r="O227" s="60"/>
      <c r="P227" s="60"/>
      <c r="Q227" s="60"/>
      <c r="R227" s="60"/>
      <c r="S227" s="60"/>
    </row>
    <row r="228" spans="2:19">
      <c r="B228" s="60"/>
      <c r="C228" s="60"/>
      <c r="D228" s="60"/>
      <c r="E228" s="60"/>
      <c r="F228" s="60"/>
      <c r="G228" s="60"/>
      <c r="H228" s="60"/>
      <c r="I228" s="60"/>
      <c r="J228" s="60"/>
      <c r="K228" s="60"/>
      <c r="L228" s="60"/>
      <c r="M228" s="60"/>
      <c r="N228" s="60"/>
      <c r="O228" s="60"/>
      <c r="P228" s="60"/>
      <c r="Q228" s="60"/>
      <c r="R228" s="60"/>
      <c r="S228" s="60"/>
    </row>
    <row r="229" spans="2:19">
      <c r="B229" s="60"/>
      <c r="C229" s="60"/>
      <c r="D229" s="60"/>
      <c r="E229" s="60"/>
      <c r="F229" s="60"/>
      <c r="G229" s="60"/>
      <c r="H229" s="60"/>
      <c r="I229" s="60"/>
      <c r="J229" s="60"/>
      <c r="K229" s="60"/>
      <c r="L229" s="60"/>
      <c r="M229" s="60"/>
      <c r="N229" s="60"/>
      <c r="O229" s="60"/>
      <c r="P229" s="60"/>
      <c r="Q229" s="60"/>
      <c r="R229" s="60"/>
      <c r="S229" s="60"/>
    </row>
    <row r="230" spans="2:19">
      <c r="B230" s="60"/>
      <c r="C230" s="60"/>
      <c r="D230" s="60"/>
      <c r="E230" s="60"/>
      <c r="F230" s="60"/>
      <c r="G230" s="60"/>
      <c r="H230" s="60"/>
      <c r="I230" s="60"/>
      <c r="J230" s="60"/>
      <c r="K230" s="60"/>
      <c r="L230" s="60"/>
      <c r="M230" s="60"/>
      <c r="N230" s="60"/>
      <c r="O230" s="60"/>
      <c r="P230" s="60"/>
      <c r="Q230" s="60"/>
      <c r="R230" s="60"/>
      <c r="S230" s="60"/>
    </row>
    <row r="231" spans="2:19">
      <c r="B231" s="60"/>
      <c r="C231" s="60"/>
      <c r="D231" s="60"/>
      <c r="E231" s="60"/>
      <c r="F231" s="60"/>
      <c r="G231" s="60"/>
      <c r="H231" s="60"/>
      <c r="I231" s="60"/>
      <c r="J231" s="60"/>
      <c r="K231" s="60"/>
      <c r="L231" s="60"/>
      <c r="M231" s="60"/>
      <c r="N231" s="60"/>
      <c r="O231" s="60"/>
      <c r="P231" s="60"/>
      <c r="Q231" s="60"/>
      <c r="R231" s="60"/>
      <c r="S231" s="60"/>
    </row>
    <row r="232" spans="2:19">
      <c r="B232" s="60"/>
      <c r="C232" s="60"/>
      <c r="D232" s="60"/>
      <c r="E232" s="60"/>
      <c r="F232" s="60"/>
      <c r="G232" s="60"/>
      <c r="H232" s="60"/>
      <c r="I232" s="60"/>
      <c r="J232" s="60"/>
      <c r="K232" s="60"/>
      <c r="L232" s="60"/>
      <c r="M232" s="60"/>
      <c r="N232" s="60"/>
      <c r="O232" s="60"/>
      <c r="P232" s="60"/>
      <c r="Q232" s="60"/>
      <c r="R232" s="60"/>
      <c r="S232" s="60"/>
    </row>
    <row r="233" spans="2:19">
      <c r="B233" s="60"/>
      <c r="C233" s="60"/>
      <c r="D233" s="60"/>
      <c r="E233" s="60"/>
      <c r="F233" s="60"/>
      <c r="G233" s="60"/>
      <c r="H233" s="60"/>
      <c r="I233" s="60"/>
      <c r="J233" s="60"/>
      <c r="K233" s="60"/>
      <c r="L233" s="60"/>
      <c r="M233" s="60"/>
      <c r="N233" s="60"/>
      <c r="O233" s="60"/>
      <c r="P233" s="60"/>
      <c r="Q233" s="60"/>
      <c r="R233" s="60"/>
      <c r="S233" s="60"/>
    </row>
    <row r="234" spans="2:19">
      <c r="B234" s="60"/>
      <c r="C234" s="60"/>
      <c r="D234" s="60"/>
      <c r="E234" s="60"/>
      <c r="F234" s="60"/>
      <c r="G234" s="60"/>
      <c r="H234" s="60"/>
      <c r="I234" s="60"/>
      <c r="J234" s="60"/>
      <c r="K234" s="60"/>
      <c r="L234" s="60"/>
      <c r="M234" s="60"/>
      <c r="N234" s="60"/>
      <c r="O234" s="60"/>
      <c r="P234" s="60"/>
      <c r="Q234" s="60"/>
      <c r="R234" s="60"/>
      <c r="S234" s="60"/>
    </row>
    <row r="235" spans="2:19">
      <c r="B235" s="60"/>
      <c r="C235" s="60"/>
      <c r="D235" s="60"/>
      <c r="E235" s="60"/>
      <c r="F235" s="60"/>
      <c r="G235" s="60"/>
      <c r="H235" s="60"/>
      <c r="I235" s="60"/>
      <c r="J235" s="60"/>
      <c r="K235" s="60"/>
      <c r="L235" s="60"/>
      <c r="M235" s="60"/>
      <c r="N235" s="60"/>
      <c r="O235" s="60"/>
      <c r="P235" s="60"/>
      <c r="Q235" s="60"/>
      <c r="R235" s="60"/>
      <c r="S235" s="60"/>
    </row>
    <row r="236" spans="2:19">
      <c r="B236" s="60"/>
      <c r="C236" s="60"/>
      <c r="D236" s="60"/>
      <c r="E236" s="60"/>
      <c r="F236" s="60"/>
      <c r="G236" s="60"/>
      <c r="H236" s="60"/>
      <c r="I236" s="60"/>
      <c r="J236" s="60"/>
      <c r="K236" s="60"/>
      <c r="L236" s="60"/>
      <c r="M236" s="60"/>
      <c r="N236" s="60"/>
      <c r="O236" s="60"/>
      <c r="P236" s="60"/>
      <c r="Q236" s="60"/>
      <c r="R236" s="60"/>
      <c r="S236" s="60"/>
    </row>
    <row r="237" spans="2:19">
      <c r="B237" s="60"/>
      <c r="C237" s="60"/>
      <c r="D237" s="60"/>
      <c r="E237" s="60"/>
      <c r="F237" s="60"/>
      <c r="G237" s="60"/>
      <c r="H237" s="60"/>
      <c r="I237" s="60"/>
      <c r="J237" s="60"/>
      <c r="K237" s="60"/>
      <c r="L237" s="60"/>
      <c r="M237" s="60"/>
      <c r="N237" s="60"/>
      <c r="O237" s="60"/>
      <c r="P237" s="60"/>
      <c r="Q237" s="60"/>
      <c r="R237" s="60"/>
      <c r="S237" s="60"/>
    </row>
    <row r="238" spans="2:19">
      <c r="B238" s="60"/>
      <c r="C238" s="60"/>
      <c r="D238" s="60"/>
      <c r="E238" s="60"/>
      <c r="F238" s="60"/>
      <c r="G238" s="60"/>
      <c r="H238" s="60"/>
      <c r="I238" s="60"/>
      <c r="J238" s="60"/>
      <c r="K238" s="60"/>
      <c r="L238" s="60"/>
      <c r="M238" s="60"/>
      <c r="N238" s="60"/>
      <c r="O238" s="60"/>
      <c r="P238" s="60"/>
      <c r="Q238" s="60"/>
      <c r="R238" s="60"/>
      <c r="S238" s="60"/>
    </row>
    <row r="239" spans="2:19">
      <c r="B239" s="60"/>
      <c r="C239" s="60"/>
      <c r="D239" s="60"/>
      <c r="E239" s="60"/>
      <c r="F239" s="60"/>
      <c r="G239" s="60"/>
      <c r="H239" s="60"/>
      <c r="I239" s="60"/>
      <c r="J239" s="60"/>
      <c r="K239" s="60"/>
      <c r="L239" s="60"/>
      <c r="M239" s="60"/>
      <c r="N239" s="60"/>
      <c r="O239" s="60"/>
      <c r="P239" s="60"/>
      <c r="Q239" s="60"/>
      <c r="R239" s="60"/>
      <c r="S239" s="60"/>
    </row>
    <row r="240" spans="2:19">
      <c r="B240" s="60"/>
      <c r="C240" s="60"/>
      <c r="D240" s="60"/>
      <c r="E240" s="60"/>
      <c r="F240" s="60"/>
      <c r="G240" s="60"/>
      <c r="H240" s="60"/>
      <c r="I240" s="60"/>
      <c r="J240" s="60"/>
      <c r="K240" s="60"/>
      <c r="L240" s="60"/>
      <c r="M240" s="60"/>
      <c r="N240" s="60"/>
      <c r="O240" s="60"/>
      <c r="P240" s="60"/>
      <c r="Q240" s="60"/>
      <c r="R240" s="60"/>
      <c r="S240" s="60"/>
    </row>
    <row r="241" spans="2:19">
      <c r="B241" s="60"/>
      <c r="C241" s="60"/>
      <c r="D241" s="60"/>
      <c r="E241" s="60"/>
      <c r="F241" s="60"/>
      <c r="G241" s="60"/>
      <c r="H241" s="60"/>
      <c r="I241" s="60"/>
      <c r="J241" s="60"/>
      <c r="K241" s="60"/>
      <c r="L241" s="60"/>
      <c r="M241" s="60"/>
      <c r="N241" s="60"/>
      <c r="O241" s="60"/>
      <c r="P241" s="60"/>
      <c r="Q241" s="60"/>
      <c r="R241" s="60"/>
      <c r="S241" s="60"/>
    </row>
    <row r="242" spans="2:19">
      <c r="B242" s="60"/>
      <c r="C242" s="60"/>
      <c r="D242" s="60"/>
      <c r="E242" s="60"/>
      <c r="F242" s="60"/>
      <c r="G242" s="60"/>
      <c r="H242" s="60"/>
      <c r="I242" s="60"/>
      <c r="J242" s="60"/>
      <c r="K242" s="60"/>
      <c r="L242" s="60"/>
      <c r="M242" s="60"/>
      <c r="N242" s="60"/>
      <c r="O242" s="60"/>
      <c r="P242" s="60"/>
      <c r="Q242" s="60"/>
      <c r="R242" s="60"/>
      <c r="S242" s="60"/>
    </row>
    <row r="243" spans="2:19">
      <c r="B243" s="60"/>
      <c r="C243" s="60"/>
      <c r="D243" s="60"/>
      <c r="E243" s="60"/>
      <c r="F243" s="60"/>
      <c r="G243" s="60"/>
      <c r="H243" s="60"/>
      <c r="I243" s="60"/>
      <c r="J243" s="60"/>
      <c r="K243" s="60"/>
      <c r="L243" s="60"/>
      <c r="M243" s="60"/>
      <c r="N243" s="60"/>
      <c r="O243" s="60"/>
      <c r="P243" s="60"/>
      <c r="Q243" s="60"/>
      <c r="R243" s="60"/>
      <c r="S243" s="60"/>
    </row>
    <row r="244" spans="2:19">
      <c r="B244" s="60"/>
      <c r="C244" s="60"/>
      <c r="D244" s="60"/>
      <c r="E244" s="60"/>
      <c r="F244" s="60"/>
      <c r="G244" s="60"/>
      <c r="H244" s="60"/>
      <c r="I244" s="60"/>
      <c r="J244" s="60"/>
      <c r="K244" s="60"/>
      <c r="L244" s="60"/>
      <c r="M244" s="60"/>
      <c r="N244" s="60"/>
      <c r="O244" s="60"/>
      <c r="P244" s="60"/>
      <c r="Q244" s="60"/>
      <c r="R244" s="60"/>
      <c r="S244" s="60"/>
    </row>
    <row r="245" spans="2:19">
      <c r="B245" s="60"/>
      <c r="C245" s="60"/>
      <c r="D245" s="60"/>
      <c r="E245" s="60"/>
      <c r="F245" s="60"/>
      <c r="G245" s="60"/>
      <c r="H245" s="60"/>
      <c r="I245" s="60"/>
      <c r="J245" s="60"/>
      <c r="K245" s="60"/>
      <c r="L245" s="60"/>
      <c r="M245" s="60"/>
      <c r="N245" s="60"/>
      <c r="O245" s="60"/>
      <c r="P245" s="60"/>
      <c r="Q245" s="60"/>
      <c r="R245" s="60"/>
      <c r="S245" s="60"/>
    </row>
    <row r="246" spans="2:19">
      <c r="B246" s="60"/>
      <c r="C246" s="60"/>
      <c r="D246" s="60"/>
      <c r="E246" s="60"/>
      <c r="F246" s="60"/>
      <c r="G246" s="60"/>
      <c r="H246" s="60"/>
      <c r="I246" s="60"/>
      <c r="J246" s="60"/>
      <c r="K246" s="60"/>
      <c r="L246" s="60"/>
      <c r="M246" s="60"/>
      <c r="N246" s="60"/>
      <c r="O246" s="60"/>
      <c r="P246" s="60"/>
      <c r="Q246" s="60"/>
      <c r="R246" s="60"/>
      <c r="S246" s="60"/>
    </row>
    <row r="247" spans="2:19">
      <c r="B247" s="60"/>
      <c r="C247" s="60"/>
      <c r="D247" s="60"/>
      <c r="E247" s="60"/>
      <c r="F247" s="60"/>
      <c r="G247" s="60"/>
      <c r="H247" s="60"/>
      <c r="I247" s="60"/>
      <c r="J247" s="60"/>
      <c r="K247" s="60"/>
      <c r="L247" s="60"/>
      <c r="M247" s="60"/>
      <c r="N247" s="60"/>
      <c r="O247" s="60"/>
      <c r="P247" s="60"/>
      <c r="Q247" s="60"/>
      <c r="R247" s="60"/>
      <c r="S247" s="60"/>
    </row>
    <row r="248" spans="2:19">
      <c r="B248" s="60"/>
      <c r="C248" s="60"/>
      <c r="D248" s="60"/>
      <c r="E248" s="60"/>
      <c r="F248" s="60"/>
      <c r="G248" s="60"/>
      <c r="H248" s="60"/>
      <c r="I248" s="60"/>
      <c r="J248" s="60"/>
      <c r="K248" s="60"/>
      <c r="L248" s="60"/>
      <c r="M248" s="60"/>
      <c r="N248" s="60"/>
      <c r="O248" s="60"/>
      <c r="P248" s="60"/>
      <c r="Q248" s="60"/>
      <c r="R248" s="60"/>
      <c r="S248" s="60"/>
    </row>
    <row r="249" spans="2:19">
      <c r="B249" s="60"/>
      <c r="C249" s="60"/>
      <c r="D249" s="60"/>
      <c r="E249" s="60"/>
      <c r="F249" s="60"/>
      <c r="G249" s="60"/>
      <c r="H249" s="60"/>
      <c r="I249" s="60"/>
      <c r="J249" s="60"/>
      <c r="K249" s="60"/>
      <c r="L249" s="60"/>
      <c r="M249" s="60"/>
      <c r="N249" s="60"/>
      <c r="O249" s="60"/>
      <c r="P249" s="60"/>
      <c r="Q249" s="60"/>
      <c r="R249" s="60"/>
      <c r="S249" s="60"/>
    </row>
    <row r="250" spans="2:19">
      <c r="B250" s="60"/>
      <c r="C250" s="60"/>
      <c r="D250" s="60"/>
      <c r="E250" s="60"/>
      <c r="F250" s="60"/>
      <c r="G250" s="60"/>
      <c r="H250" s="60"/>
      <c r="I250" s="60"/>
      <c r="J250" s="60"/>
      <c r="K250" s="60"/>
      <c r="L250" s="60"/>
      <c r="M250" s="60"/>
      <c r="N250" s="60"/>
      <c r="O250" s="60"/>
      <c r="P250" s="60"/>
      <c r="Q250" s="60"/>
      <c r="R250" s="60"/>
      <c r="S250" s="60"/>
    </row>
    <row r="251" spans="2:19">
      <c r="B251" s="60"/>
      <c r="C251" s="60"/>
      <c r="D251" s="60"/>
      <c r="E251" s="60"/>
      <c r="F251" s="60"/>
      <c r="G251" s="60"/>
      <c r="H251" s="60"/>
      <c r="I251" s="60"/>
      <c r="J251" s="60"/>
      <c r="K251" s="60"/>
      <c r="L251" s="60"/>
      <c r="M251" s="60"/>
      <c r="N251" s="60"/>
      <c r="O251" s="60"/>
      <c r="P251" s="60"/>
      <c r="Q251" s="60"/>
      <c r="R251" s="60"/>
      <c r="S251" s="60"/>
    </row>
    <row r="252" spans="2:19">
      <c r="B252" s="60"/>
      <c r="C252" s="60"/>
      <c r="D252" s="60"/>
      <c r="E252" s="60"/>
      <c r="F252" s="60"/>
      <c r="G252" s="60"/>
      <c r="H252" s="60"/>
      <c r="I252" s="60"/>
      <c r="J252" s="60"/>
      <c r="K252" s="60"/>
      <c r="L252" s="60"/>
      <c r="M252" s="60"/>
      <c r="N252" s="60"/>
      <c r="O252" s="60"/>
      <c r="P252" s="60"/>
      <c r="Q252" s="60"/>
      <c r="R252" s="60"/>
      <c r="S252" s="60"/>
    </row>
    <row r="253" spans="2:19">
      <c r="B253" s="60"/>
      <c r="C253" s="60"/>
      <c r="D253" s="60"/>
      <c r="E253" s="60"/>
      <c r="F253" s="60"/>
      <c r="G253" s="60"/>
      <c r="H253" s="60"/>
      <c r="I253" s="60"/>
      <c r="J253" s="60"/>
      <c r="K253" s="60"/>
      <c r="L253" s="60"/>
      <c r="M253" s="60"/>
      <c r="N253" s="60"/>
      <c r="O253" s="60"/>
      <c r="P253" s="60"/>
      <c r="Q253" s="60"/>
      <c r="R253" s="60"/>
      <c r="S253" s="60"/>
    </row>
    <row r="254" spans="2:19">
      <c r="B254" s="60"/>
      <c r="C254" s="60"/>
      <c r="D254" s="60"/>
      <c r="E254" s="60"/>
      <c r="F254" s="60"/>
      <c r="G254" s="60"/>
      <c r="H254" s="60"/>
      <c r="I254" s="60"/>
      <c r="J254" s="60"/>
      <c r="K254" s="60"/>
      <c r="L254" s="60"/>
      <c r="M254" s="60"/>
      <c r="N254" s="60"/>
      <c r="O254" s="60"/>
      <c r="P254" s="60"/>
      <c r="Q254" s="60"/>
      <c r="R254" s="60"/>
      <c r="S254" s="60"/>
    </row>
    <row r="255" spans="2:19">
      <c r="B255" s="60"/>
      <c r="C255" s="60"/>
      <c r="D255" s="60"/>
      <c r="E255" s="60"/>
      <c r="F255" s="60"/>
      <c r="G255" s="60"/>
      <c r="H255" s="60"/>
      <c r="I255" s="60"/>
      <c r="J255" s="60"/>
      <c r="K255" s="60"/>
      <c r="L255" s="60"/>
      <c r="M255" s="60"/>
      <c r="N255" s="60"/>
      <c r="O255" s="60"/>
      <c r="P255" s="60"/>
      <c r="Q255" s="60"/>
      <c r="R255" s="60"/>
      <c r="S255" s="60"/>
    </row>
    <row r="256" spans="2:19">
      <c r="B256" s="60"/>
      <c r="C256" s="60"/>
      <c r="D256" s="60"/>
      <c r="E256" s="60"/>
      <c r="F256" s="60"/>
      <c r="G256" s="60"/>
      <c r="H256" s="60"/>
      <c r="I256" s="60"/>
      <c r="J256" s="60"/>
      <c r="K256" s="60"/>
      <c r="L256" s="60"/>
      <c r="M256" s="60"/>
      <c r="N256" s="60"/>
      <c r="O256" s="60"/>
      <c r="P256" s="60"/>
      <c r="Q256" s="60"/>
      <c r="R256" s="60"/>
      <c r="S256" s="60"/>
    </row>
    <row r="257" spans="2:19">
      <c r="B257" s="60"/>
      <c r="C257" s="60"/>
      <c r="D257" s="60"/>
      <c r="E257" s="60"/>
      <c r="F257" s="60"/>
      <c r="G257" s="60"/>
      <c r="H257" s="60"/>
      <c r="I257" s="60"/>
      <c r="J257" s="60"/>
      <c r="K257" s="60"/>
      <c r="L257" s="60"/>
      <c r="M257" s="60"/>
      <c r="N257" s="60"/>
      <c r="O257" s="60"/>
      <c r="P257" s="60"/>
      <c r="Q257" s="60"/>
      <c r="R257" s="60"/>
      <c r="S257" s="60"/>
    </row>
    <row r="258" spans="2:19">
      <c r="B258" s="60"/>
      <c r="C258" s="60"/>
      <c r="D258" s="60"/>
      <c r="E258" s="60"/>
      <c r="F258" s="60"/>
      <c r="G258" s="60"/>
      <c r="H258" s="60"/>
      <c r="I258" s="60"/>
      <c r="J258" s="60"/>
      <c r="K258" s="60"/>
      <c r="L258" s="60"/>
      <c r="M258" s="60"/>
      <c r="N258" s="60"/>
      <c r="O258" s="60"/>
      <c r="P258" s="60"/>
      <c r="Q258" s="60"/>
      <c r="R258" s="60"/>
      <c r="S258" s="60"/>
    </row>
    <row r="259" spans="2:19">
      <c r="B259" s="60"/>
      <c r="C259" s="60"/>
      <c r="D259" s="60"/>
      <c r="E259" s="60"/>
      <c r="F259" s="60"/>
      <c r="G259" s="60"/>
      <c r="H259" s="60"/>
      <c r="I259" s="60"/>
      <c r="J259" s="60"/>
      <c r="K259" s="60"/>
      <c r="L259" s="60"/>
      <c r="M259" s="60"/>
      <c r="N259" s="60"/>
      <c r="O259" s="60"/>
      <c r="P259" s="60"/>
      <c r="Q259" s="60"/>
      <c r="R259" s="60"/>
      <c r="S259" s="60"/>
    </row>
    <row r="260" spans="2:19">
      <c r="B260" s="60"/>
      <c r="C260" s="60"/>
      <c r="D260" s="60"/>
      <c r="E260" s="60"/>
      <c r="F260" s="60"/>
      <c r="G260" s="60"/>
      <c r="H260" s="60"/>
      <c r="I260" s="60"/>
      <c r="J260" s="60"/>
      <c r="K260" s="60"/>
      <c r="L260" s="60"/>
      <c r="M260" s="60"/>
      <c r="N260" s="60"/>
      <c r="O260" s="60"/>
      <c r="P260" s="60"/>
      <c r="Q260" s="60"/>
      <c r="R260" s="60"/>
      <c r="S260" s="60"/>
    </row>
    <row r="261" spans="2:19">
      <c r="B261" s="60"/>
      <c r="C261" s="60"/>
      <c r="D261" s="60"/>
      <c r="E261" s="60"/>
      <c r="F261" s="60"/>
      <c r="G261" s="60"/>
      <c r="H261" s="60"/>
      <c r="I261" s="60"/>
      <c r="J261" s="60"/>
      <c r="K261" s="60"/>
      <c r="L261" s="60"/>
      <c r="M261" s="60"/>
      <c r="N261" s="60"/>
      <c r="O261" s="60"/>
      <c r="P261" s="60"/>
      <c r="Q261" s="60"/>
      <c r="R261" s="60"/>
      <c r="S261" s="60"/>
    </row>
    <row r="262" spans="2:19">
      <c r="B262" s="60"/>
      <c r="C262" s="60"/>
      <c r="D262" s="60"/>
      <c r="E262" s="60"/>
      <c r="F262" s="60"/>
      <c r="G262" s="60"/>
      <c r="H262" s="60"/>
      <c r="I262" s="60"/>
      <c r="J262" s="60"/>
      <c r="K262" s="60"/>
      <c r="L262" s="60"/>
      <c r="M262" s="60"/>
      <c r="N262" s="60"/>
      <c r="O262" s="60"/>
      <c r="P262" s="60"/>
      <c r="Q262" s="60"/>
      <c r="R262" s="60"/>
      <c r="S262" s="60"/>
    </row>
    <row r="263" spans="2:19">
      <c r="B263" s="60"/>
      <c r="C263" s="60"/>
      <c r="D263" s="60"/>
      <c r="E263" s="60"/>
      <c r="F263" s="60"/>
      <c r="G263" s="60"/>
      <c r="H263" s="60"/>
      <c r="I263" s="60"/>
      <c r="J263" s="60"/>
      <c r="K263" s="60"/>
      <c r="L263" s="60"/>
      <c r="M263" s="60"/>
      <c r="N263" s="60"/>
      <c r="O263" s="60"/>
      <c r="P263" s="60"/>
      <c r="Q263" s="60"/>
      <c r="R263" s="60"/>
      <c r="S263" s="60"/>
    </row>
    <row r="264" spans="2:19">
      <c r="B264" s="60"/>
      <c r="C264" s="60"/>
      <c r="D264" s="60"/>
      <c r="E264" s="60"/>
      <c r="F264" s="60"/>
      <c r="G264" s="60"/>
      <c r="H264" s="60"/>
      <c r="I264" s="60"/>
      <c r="J264" s="60"/>
      <c r="K264" s="60"/>
      <c r="L264" s="60"/>
      <c r="M264" s="60"/>
      <c r="N264" s="60"/>
      <c r="O264" s="60"/>
      <c r="P264" s="60"/>
      <c r="Q264" s="60"/>
      <c r="R264" s="60"/>
      <c r="S264" s="60"/>
    </row>
    <row r="265" spans="2:19">
      <c r="B265" s="60"/>
      <c r="C265" s="60"/>
      <c r="D265" s="60"/>
      <c r="E265" s="60"/>
      <c r="F265" s="60"/>
      <c r="G265" s="60"/>
      <c r="H265" s="60"/>
      <c r="I265" s="60"/>
      <c r="J265" s="60"/>
      <c r="K265" s="60"/>
      <c r="L265" s="60"/>
      <c r="M265" s="60"/>
      <c r="N265" s="60"/>
      <c r="O265" s="60"/>
      <c r="P265" s="60"/>
      <c r="Q265" s="60"/>
      <c r="R265" s="60"/>
      <c r="S265" s="60"/>
    </row>
    <row r="266" spans="2:19">
      <c r="B266" s="60"/>
      <c r="C266" s="60"/>
      <c r="D266" s="60"/>
      <c r="E266" s="60"/>
      <c r="F266" s="60"/>
      <c r="G266" s="60"/>
      <c r="H266" s="60"/>
      <c r="I266" s="60"/>
      <c r="J266" s="60"/>
      <c r="K266" s="60"/>
      <c r="L266" s="60"/>
      <c r="M266" s="60"/>
      <c r="N266" s="60"/>
      <c r="O266" s="60"/>
      <c r="P266" s="60"/>
      <c r="Q266" s="60"/>
      <c r="R266" s="60"/>
      <c r="S266" s="60"/>
    </row>
    <row r="267" spans="2:19">
      <c r="B267" s="60"/>
      <c r="C267" s="60"/>
      <c r="D267" s="60"/>
      <c r="E267" s="60"/>
      <c r="F267" s="60"/>
      <c r="G267" s="60"/>
      <c r="H267" s="60"/>
      <c r="I267" s="60"/>
      <c r="J267" s="60"/>
      <c r="K267" s="60"/>
      <c r="L267" s="60"/>
      <c r="M267" s="60"/>
      <c r="N267" s="60"/>
      <c r="O267" s="60"/>
      <c r="P267" s="60"/>
      <c r="Q267" s="60"/>
      <c r="R267" s="60"/>
      <c r="S267" s="60"/>
    </row>
    <row r="268" spans="2:19">
      <c r="B268" s="60"/>
      <c r="C268" s="60"/>
      <c r="D268" s="60"/>
      <c r="E268" s="60"/>
      <c r="F268" s="60"/>
      <c r="G268" s="60"/>
      <c r="H268" s="60"/>
      <c r="I268" s="60"/>
      <c r="J268" s="60"/>
      <c r="K268" s="60"/>
      <c r="L268" s="60"/>
      <c r="M268" s="60"/>
      <c r="N268" s="60"/>
      <c r="O268" s="60"/>
      <c r="P268" s="60"/>
      <c r="Q268" s="60"/>
      <c r="R268" s="60"/>
      <c r="S268" s="60"/>
    </row>
    <row r="269" spans="2:19">
      <c r="B269" s="60"/>
      <c r="C269" s="60"/>
      <c r="D269" s="60"/>
      <c r="E269" s="60"/>
      <c r="F269" s="60"/>
      <c r="G269" s="60"/>
      <c r="H269" s="60"/>
      <c r="I269" s="60"/>
      <c r="J269" s="60"/>
      <c r="K269" s="60"/>
      <c r="L269" s="60"/>
      <c r="M269" s="60"/>
      <c r="N269" s="60"/>
      <c r="O269" s="60"/>
      <c r="P269" s="60"/>
      <c r="Q269" s="60"/>
      <c r="R269" s="60"/>
      <c r="S269" s="60"/>
    </row>
    <row r="270" spans="2:19">
      <c r="B270" s="60"/>
      <c r="C270" s="60"/>
      <c r="D270" s="60"/>
      <c r="E270" s="60"/>
      <c r="F270" s="60"/>
      <c r="G270" s="60"/>
      <c r="H270" s="60"/>
      <c r="I270" s="60"/>
      <c r="J270" s="60"/>
      <c r="K270" s="60"/>
      <c r="L270" s="60"/>
      <c r="M270" s="60"/>
      <c r="N270" s="60"/>
      <c r="O270" s="60"/>
      <c r="P270" s="60"/>
      <c r="Q270" s="60"/>
      <c r="R270" s="60"/>
      <c r="S270" s="60"/>
    </row>
    <row r="271" spans="2:19">
      <c r="B271" s="60"/>
      <c r="C271" s="60"/>
      <c r="D271" s="60"/>
      <c r="E271" s="60"/>
      <c r="F271" s="60"/>
      <c r="G271" s="60"/>
      <c r="H271" s="60"/>
      <c r="I271" s="60"/>
      <c r="J271" s="60"/>
      <c r="K271" s="60"/>
      <c r="L271" s="60"/>
      <c r="M271" s="60"/>
      <c r="N271" s="60"/>
      <c r="O271" s="60"/>
      <c r="P271" s="60"/>
      <c r="Q271" s="60"/>
      <c r="R271" s="60"/>
      <c r="S271" s="60"/>
    </row>
    <row r="272" spans="2:19">
      <c r="B272" s="60"/>
      <c r="C272" s="60"/>
      <c r="D272" s="60"/>
      <c r="E272" s="60"/>
      <c r="F272" s="60"/>
      <c r="G272" s="60"/>
      <c r="H272" s="60"/>
      <c r="I272" s="60"/>
      <c r="J272" s="60"/>
      <c r="K272" s="60"/>
      <c r="L272" s="60"/>
      <c r="M272" s="60"/>
      <c r="N272" s="60"/>
      <c r="O272" s="60"/>
      <c r="P272" s="60"/>
      <c r="Q272" s="60"/>
      <c r="R272" s="60"/>
      <c r="S272" s="60"/>
    </row>
    <row r="273" spans="2:19">
      <c r="B273" s="60"/>
      <c r="C273" s="60"/>
      <c r="D273" s="60"/>
      <c r="E273" s="60"/>
      <c r="F273" s="60"/>
      <c r="G273" s="60"/>
      <c r="H273" s="60"/>
      <c r="I273" s="60"/>
      <c r="J273" s="60"/>
      <c r="K273" s="60"/>
      <c r="L273" s="60"/>
      <c r="M273" s="60"/>
      <c r="N273" s="60"/>
      <c r="O273" s="60"/>
      <c r="P273" s="60"/>
      <c r="Q273" s="60"/>
      <c r="R273" s="60"/>
      <c r="S273" s="60"/>
    </row>
    <row r="274" spans="2:19">
      <c r="B274" s="60"/>
      <c r="C274" s="60"/>
      <c r="D274" s="60"/>
      <c r="E274" s="60"/>
      <c r="F274" s="60"/>
      <c r="G274" s="60"/>
      <c r="H274" s="60"/>
      <c r="I274" s="60"/>
      <c r="J274" s="60"/>
      <c r="K274" s="60"/>
      <c r="L274" s="60"/>
      <c r="M274" s="60"/>
      <c r="N274" s="60"/>
      <c r="O274" s="60"/>
      <c r="P274" s="60"/>
      <c r="Q274" s="60"/>
      <c r="R274" s="60"/>
      <c r="S274" s="60"/>
    </row>
    <row r="275" spans="2:19">
      <c r="B275" s="60"/>
      <c r="C275" s="60"/>
      <c r="D275" s="60"/>
      <c r="E275" s="60"/>
      <c r="F275" s="60"/>
      <c r="G275" s="60"/>
      <c r="H275" s="60"/>
      <c r="I275" s="60"/>
      <c r="J275" s="60"/>
      <c r="K275" s="60"/>
      <c r="L275" s="60"/>
      <c r="M275" s="60"/>
      <c r="N275" s="60"/>
      <c r="O275" s="60"/>
      <c r="P275" s="60"/>
      <c r="Q275" s="60"/>
      <c r="R275" s="60"/>
      <c r="S275" s="60"/>
    </row>
    <row r="276" spans="2:19">
      <c r="B276" s="60"/>
      <c r="C276" s="60"/>
      <c r="D276" s="60"/>
      <c r="E276" s="60"/>
      <c r="F276" s="60"/>
      <c r="G276" s="60"/>
      <c r="H276" s="60"/>
      <c r="I276" s="60"/>
      <c r="J276" s="60"/>
      <c r="K276" s="60"/>
      <c r="L276" s="60"/>
      <c r="M276" s="60"/>
      <c r="N276" s="60"/>
      <c r="O276" s="60"/>
      <c r="P276" s="60"/>
      <c r="Q276" s="60"/>
      <c r="R276" s="60"/>
      <c r="S276" s="60"/>
    </row>
    <row r="277" spans="2:19">
      <c r="B277" s="60"/>
      <c r="C277" s="60"/>
      <c r="D277" s="60"/>
      <c r="E277" s="60"/>
      <c r="F277" s="60"/>
      <c r="G277" s="60"/>
      <c r="H277" s="60"/>
      <c r="I277" s="60"/>
      <c r="J277" s="60"/>
      <c r="K277" s="60"/>
      <c r="L277" s="60"/>
      <c r="M277" s="60"/>
      <c r="N277" s="60"/>
      <c r="O277" s="60"/>
      <c r="P277" s="60"/>
      <c r="Q277" s="60"/>
      <c r="R277" s="60"/>
      <c r="S277" s="60"/>
    </row>
    <row r="278" spans="2:19">
      <c r="B278" s="60"/>
      <c r="C278" s="60"/>
      <c r="D278" s="60"/>
      <c r="E278" s="60"/>
      <c r="F278" s="60"/>
      <c r="G278" s="60"/>
      <c r="H278" s="60"/>
      <c r="I278" s="60"/>
      <c r="J278" s="60"/>
      <c r="K278" s="60"/>
      <c r="L278" s="60"/>
      <c r="M278" s="60"/>
      <c r="N278" s="60"/>
      <c r="O278" s="60"/>
      <c r="P278" s="60"/>
      <c r="Q278" s="60"/>
      <c r="R278" s="60"/>
      <c r="S278" s="60"/>
    </row>
    <row r="279" spans="2:19">
      <c r="B279" s="60"/>
      <c r="C279" s="60"/>
      <c r="D279" s="60"/>
      <c r="E279" s="60"/>
      <c r="F279" s="60"/>
      <c r="G279" s="60"/>
      <c r="H279" s="60"/>
      <c r="I279" s="60"/>
      <c r="J279" s="60"/>
      <c r="K279" s="60"/>
      <c r="L279" s="60"/>
      <c r="M279" s="60"/>
      <c r="N279" s="60"/>
      <c r="O279" s="60"/>
      <c r="P279" s="60"/>
      <c r="Q279" s="60"/>
      <c r="R279" s="60"/>
      <c r="S279" s="60"/>
    </row>
    <row r="280" spans="2:19">
      <c r="B280" s="60"/>
      <c r="C280" s="60"/>
      <c r="D280" s="60"/>
      <c r="E280" s="60"/>
      <c r="F280" s="60"/>
      <c r="G280" s="60"/>
      <c r="H280" s="60"/>
      <c r="I280" s="60"/>
      <c r="J280" s="60"/>
      <c r="K280" s="60"/>
      <c r="L280" s="60"/>
      <c r="M280" s="60"/>
      <c r="N280" s="60"/>
      <c r="O280" s="60"/>
      <c r="P280" s="60"/>
      <c r="Q280" s="60"/>
      <c r="R280" s="60"/>
      <c r="S280" s="60"/>
    </row>
    <row r="281" spans="2:19">
      <c r="B281" s="60"/>
      <c r="C281" s="60"/>
      <c r="D281" s="60"/>
      <c r="E281" s="60"/>
      <c r="F281" s="60"/>
      <c r="G281" s="60"/>
      <c r="H281" s="60"/>
      <c r="I281" s="60"/>
      <c r="J281" s="60"/>
      <c r="K281" s="60"/>
      <c r="L281" s="60"/>
      <c r="M281" s="60"/>
      <c r="N281" s="60"/>
      <c r="O281" s="60"/>
      <c r="P281" s="60"/>
      <c r="Q281" s="60"/>
      <c r="R281" s="60"/>
      <c r="S281" s="60"/>
    </row>
    <row r="282" spans="2:19">
      <c r="B282" s="60"/>
      <c r="C282" s="60"/>
      <c r="D282" s="60"/>
      <c r="E282" s="60"/>
      <c r="F282" s="60"/>
      <c r="G282" s="60"/>
      <c r="H282" s="60"/>
      <c r="I282" s="60"/>
      <c r="J282" s="60"/>
      <c r="K282" s="60"/>
      <c r="L282" s="60"/>
      <c r="M282" s="60"/>
      <c r="N282" s="60"/>
      <c r="O282" s="60"/>
      <c r="P282" s="60"/>
      <c r="Q282" s="60"/>
      <c r="R282" s="60"/>
      <c r="S282" s="60"/>
    </row>
    <row r="283" spans="2:19">
      <c r="B283" s="60"/>
      <c r="C283" s="60"/>
      <c r="D283" s="60"/>
      <c r="E283" s="60"/>
      <c r="F283" s="60"/>
      <c r="G283" s="60"/>
      <c r="H283" s="60"/>
      <c r="I283" s="60"/>
      <c r="J283" s="60"/>
      <c r="K283" s="60"/>
      <c r="L283" s="60"/>
      <c r="M283" s="60"/>
      <c r="N283" s="60"/>
      <c r="O283" s="60"/>
      <c r="P283" s="60"/>
      <c r="Q283" s="60"/>
      <c r="R283" s="60"/>
      <c r="S283" s="60"/>
    </row>
    <row r="284" spans="2:19">
      <c r="B284" s="60"/>
      <c r="C284" s="60"/>
      <c r="D284" s="60"/>
      <c r="E284" s="60"/>
      <c r="F284" s="60"/>
      <c r="G284" s="60"/>
      <c r="H284" s="60"/>
      <c r="I284" s="60"/>
      <c r="J284" s="60"/>
      <c r="K284" s="60"/>
      <c r="L284" s="60"/>
      <c r="M284" s="60"/>
      <c r="N284" s="60"/>
      <c r="O284" s="60"/>
      <c r="P284" s="60"/>
      <c r="Q284" s="60"/>
      <c r="R284" s="60"/>
      <c r="S284" s="60"/>
    </row>
    <row r="285" spans="2:19">
      <c r="B285" s="60"/>
      <c r="C285" s="60"/>
      <c r="D285" s="60"/>
      <c r="E285" s="60"/>
      <c r="F285" s="60"/>
      <c r="G285" s="60"/>
      <c r="H285" s="60"/>
      <c r="I285" s="60"/>
      <c r="J285" s="60"/>
      <c r="K285" s="60"/>
      <c r="L285" s="60"/>
      <c r="M285" s="60"/>
      <c r="N285" s="60"/>
      <c r="O285" s="60"/>
      <c r="P285" s="60"/>
      <c r="Q285" s="60"/>
      <c r="R285" s="60"/>
      <c r="S285" s="60"/>
    </row>
    <row r="286" spans="2:19">
      <c r="B286" s="60"/>
      <c r="C286" s="60"/>
      <c r="D286" s="60"/>
      <c r="E286" s="60"/>
      <c r="F286" s="60"/>
      <c r="G286" s="60"/>
      <c r="H286" s="60"/>
      <c r="I286" s="60"/>
      <c r="J286" s="60"/>
      <c r="K286" s="60"/>
      <c r="L286" s="60"/>
      <c r="M286" s="60"/>
      <c r="N286" s="60"/>
      <c r="O286" s="60"/>
      <c r="P286" s="60"/>
      <c r="Q286" s="60"/>
      <c r="R286" s="60"/>
      <c r="S286" s="60"/>
    </row>
    <row r="287" spans="2:19">
      <c r="B287" s="60"/>
      <c r="C287" s="60"/>
      <c r="D287" s="60"/>
      <c r="E287" s="60"/>
      <c r="F287" s="60"/>
      <c r="G287" s="60"/>
      <c r="H287" s="60"/>
      <c r="I287" s="60"/>
      <c r="J287" s="60"/>
      <c r="K287" s="60"/>
      <c r="L287" s="60"/>
      <c r="M287" s="60"/>
      <c r="N287" s="60"/>
      <c r="O287" s="60"/>
      <c r="P287" s="60"/>
      <c r="Q287" s="60"/>
      <c r="R287" s="60"/>
      <c r="S287" s="60"/>
    </row>
    <row r="288" spans="2:19">
      <c r="B288" s="60"/>
      <c r="C288" s="60"/>
      <c r="D288" s="60"/>
      <c r="E288" s="60"/>
      <c r="F288" s="60"/>
      <c r="G288" s="60"/>
      <c r="H288" s="60"/>
      <c r="I288" s="60"/>
      <c r="J288" s="60"/>
      <c r="K288" s="60"/>
      <c r="L288" s="60"/>
      <c r="M288" s="60"/>
      <c r="N288" s="60"/>
      <c r="O288" s="60"/>
      <c r="P288" s="60"/>
      <c r="Q288" s="60"/>
      <c r="R288" s="60"/>
      <c r="S288" s="60"/>
    </row>
    <row r="289" spans="2:19">
      <c r="B289" s="60"/>
      <c r="C289" s="60"/>
      <c r="D289" s="60"/>
      <c r="E289" s="60"/>
      <c r="F289" s="60"/>
      <c r="G289" s="60"/>
      <c r="H289" s="60"/>
      <c r="I289" s="60"/>
      <c r="J289" s="60"/>
      <c r="K289" s="60"/>
      <c r="L289" s="60"/>
      <c r="M289" s="60"/>
      <c r="N289" s="60"/>
      <c r="O289" s="60"/>
      <c r="P289" s="60"/>
      <c r="Q289" s="60"/>
      <c r="R289" s="60"/>
      <c r="S289" s="60"/>
    </row>
    <row r="290" spans="2:19">
      <c r="B290" s="60"/>
      <c r="C290" s="60"/>
      <c r="D290" s="60"/>
      <c r="E290" s="60"/>
      <c r="F290" s="60"/>
      <c r="G290" s="60"/>
      <c r="H290" s="60"/>
      <c r="I290" s="60"/>
      <c r="J290" s="60"/>
      <c r="K290" s="60"/>
      <c r="L290" s="60"/>
      <c r="M290" s="60"/>
      <c r="N290" s="60"/>
      <c r="O290" s="60"/>
      <c r="P290" s="60"/>
      <c r="Q290" s="60"/>
      <c r="R290" s="60"/>
      <c r="S290" s="60"/>
    </row>
    <row r="291" spans="2:19">
      <c r="B291" s="60"/>
      <c r="C291" s="60"/>
      <c r="D291" s="60"/>
      <c r="E291" s="60"/>
      <c r="F291" s="60"/>
      <c r="G291" s="60"/>
      <c r="H291" s="60"/>
      <c r="I291" s="60"/>
      <c r="J291" s="60"/>
      <c r="K291" s="60"/>
      <c r="L291" s="60"/>
      <c r="M291" s="60"/>
      <c r="N291" s="60"/>
      <c r="O291" s="60"/>
      <c r="P291" s="60"/>
      <c r="Q291" s="60"/>
      <c r="R291" s="60"/>
      <c r="S291" s="60"/>
    </row>
    <row r="292" spans="2:19">
      <c r="B292" s="60"/>
      <c r="C292" s="60"/>
      <c r="D292" s="60"/>
      <c r="E292" s="60"/>
      <c r="F292" s="60"/>
      <c r="G292" s="60"/>
      <c r="H292" s="60"/>
      <c r="I292" s="60"/>
      <c r="J292" s="60"/>
      <c r="K292" s="60"/>
      <c r="L292" s="60"/>
      <c r="M292" s="60"/>
      <c r="N292" s="60"/>
      <c r="O292" s="60"/>
      <c r="P292" s="60"/>
      <c r="Q292" s="60"/>
      <c r="R292" s="60"/>
      <c r="S292" s="60"/>
    </row>
    <row r="293" spans="2:19">
      <c r="B293" s="60"/>
      <c r="C293" s="60"/>
      <c r="D293" s="60"/>
      <c r="E293" s="60"/>
      <c r="F293" s="60"/>
      <c r="G293" s="60"/>
      <c r="H293" s="60"/>
      <c r="I293" s="60"/>
      <c r="J293" s="60"/>
      <c r="K293" s="60"/>
      <c r="L293" s="60"/>
      <c r="M293" s="60"/>
      <c r="N293" s="60"/>
      <c r="O293" s="60"/>
      <c r="P293" s="60"/>
      <c r="Q293" s="60"/>
      <c r="R293" s="60"/>
      <c r="S293" s="60"/>
    </row>
    <row r="294" spans="2:19">
      <c r="B294" s="60"/>
      <c r="C294" s="60"/>
      <c r="D294" s="60"/>
      <c r="E294" s="60"/>
      <c r="F294" s="60"/>
      <c r="G294" s="60"/>
      <c r="H294" s="60"/>
      <c r="I294" s="60"/>
      <c r="J294" s="60"/>
      <c r="K294" s="60"/>
      <c r="L294" s="60"/>
      <c r="M294" s="60"/>
      <c r="N294" s="60"/>
      <c r="O294" s="60"/>
      <c r="P294" s="60"/>
      <c r="Q294" s="60"/>
      <c r="R294" s="60"/>
      <c r="S294" s="60"/>
    </row>
    <row r="295" spans="2:19">
      <c r="B295" s="60"/>
      <c r="C295" s="60"/>
      <c r="D295" s="60"/>
      <c r="E295" s="60"/>
      <c r="F295" s="60"/>
      <c r="G295" s="60"/>
      <c r="H295" s="60"/>
      <c r="I295" s="60"/>
      <c r="J295" s="60"/>
      <c r="K295" s="60"/>
      <c r="L295" s="60"/>
      <c r="M295" s="60"/>
      <c r="N295" s="60"/>
      <c r="O295" s="60"/>
      <c r="P295" s="60"/>
      <c r="Q295" s="60"/>
      <c r="R295" s="60"/>
      <c r="S295" s="60"/>
    </row>
    <row r="296" spans="2:19">
      <c r="B296" s="60"/>
      <c r="C296" s="60"/>
      <c r="D296" s="60"/>
      <c r="E296" s="60"/>
      <c r="F296" s="60"/>
      <c r="G296" s="60"/>
      <c r="H296" s="60"/>
      <c r="I296" s="60"/>
      <c r="J296" s="60"/>
      <c r="K296" s="60"/>
      <c r="L296" s="60"/>
      <c r="M296" s="60"/>
      <c r="N296" s="60"/>
      <c r="O296" s="60"/>
      <c r="P296" s="60"/>
      <c r="Q296" s="60"/>
      <c r="R296" s="60"/>
      <c r="S296" s="60"/>
    </row>
    <row r="297" spans="2:19">
      <c r="B297" s="60"/>
      <c r="C297" s="60"/>
      <c r="D297" s="60"/>
      <c r="E297" s="60"/>
      <c r="F297" s="60"/>
      <c r="G297" s="60"/>
      <c r="H297" s="60"/>
      <c r="I297" s="60"/>
      <c r="J297" s="60"/>
      <c r="K297" s="60"/>
      <c r="L297" s="60"/>
      <c r="M297" s="60"/>
      <c r="N297" s="60"/>
      <c r="O297" s="60"/>
      <c r="P297" s="60"/>
      <c r="Q297" s="60"/>
      <c r="R297" s="60"/>
      <c r="S297" s="60"/>
    </row>
    <row r="298" spans="2:19">
      <c r="B298" s="60"/>
      <c r="C298" s="60"/>
      <c r="D298" s="60"/>
      <c r="E298" s="60"/>
      <c r="F298" s="60"/>
      <c r="G298" s="60"/>
      <c r="H298" s="60"/>
      <c r="I298" s="60"/>
      <c r="J298" s="60"/>
      <c r="K298" s="60"/>
      <c r="L298" s="60"/>
      <c r="M298" s="60"/>
      <c r="N298" s="60"/>
      <c r="O298" s="60"/>
      <c r="P298" s="60"/>
      <c r="Q298" s="60"/>
      <c r="R298" s="60"/>
      <c r="S298" s="60"/>
    </row>
    <row r="299" spans="2:19">
      <c r="B299" s="60"/>
      <c r="C299" s="60"/>
      <c r="D299" s="60"/>
      <c r="E299" s="60"/>
      <c r="F299" s="60"/>
      <c r="G299" s="60"/>
      <c r="H299" s="60"/>
      <c r="I299" s="60"/>
      <c r="J299" s="60"/>
      <c r="K299" s="60"/>
      <c r="L299" s="60"/>
      <c r="M299" s="60"/>
      <c r="N299" s="60"/>
      <c r="O299" s="60"/>
      <c r="P299" s="60"/>
      <c r="Q299" s="60"/>
      <c r="R299" s="60"/>
      <c r="S299" s="60"/>
    </row>
    <row r="300" spans="2:19">
      <c r="B300" s="60"/>
      <c r="C300" s="60"/>
      <c r="D300" s="60"/>
      <c r="E300" s="60"/>
      <c r="F300" s="60"/>
      <c r="G300" s="60"/>
      <c r="H300" s="60"/>
      <c r="I300" s="60"/>
      <c r="J300" s="60"/>
      <c r="K300" s="60"/>
      <c r="L300" s="60"/>
      <c r="M300" s="60"/>
      <c r="N300" s="60"/>
      <c r="O300" s="60"/>
      <c r="P300" s="60"/>
      <c r="Q300" s="60"/>
      <c r="R300" s="60"/>
      <c r="S300" s="60"/>
    </row>
    <row r="301" spans="2:19">
      <c r="B301" s="60"/>
      <c r="C301" s="60"/>
      <c r="D301" s="60"/>
      <c r="E301" s="60"/>
      <c r="F301" s="60"/>
      <c r="G301" s="60"/>
      <c r="H301" s="60"/>
      <c r="I301" s="60"/>
      <c r="J301" s="60"/>
      <c r="K301" s="60"/>
      <c r="L301" s="60"/>
      <c r="M301" s="60"/>
      <c r="N301" s="60"/>
      <c r="O301" s="60"/>
      <c r="P301" s="60"/>
      <c r="Q301" s="60"/>
      <c r="R301" s="60"/>
      <c r="S301" s="60"/>
    </row>
    <row r="302" spans="2:19">
      <c r="B302" s="60"/>
      <c r="C302" s="60"/>
      <c r="D302" s="60"/>
      <c r="E302" s="60"/>
      <c r="F302" s="60"/>
      <c r="G302" s="60"/>
      <c r="H302" s="60"/>
      <c r="I302" s="60"/>
      <c r="J302" s="60"/>
      <c r="K302" s="60"/>
      <c r="L302" s="60"/>
      <c r="M302" s="60"/>
      <c r="N302" s="60"/>
      <c r="O302" s="60"/>
      <c r="P302" s="60"/>
      <c r="Q302" s="60"/>
      <c r="R302" s="60"/>
      <c r="S302" s="60"/>
    </row>
    <row r="303" spans="2:19">
      <c r="B303" s="60"/>
      <c r="C303" s="60"/>
      <c r="D303" s="60"/>
      <c r="E303" s="60"/>
      <c r="F303" s="60"/>
      <c r="G303" s="60"/>
      <c r="H303" s="60"/>
      <c r="I303" s="60"/>
      <c r="J303" s="60"/>
      <c r="K303" s="60"/>
      <c r="L303" s="60"/>
      <c r="M303" s="60"/>
      <c r="N303" s="60"/>
      <c r="O303" s="60"/>
      <c r="P303" s="60"/>
      <c r="Q303" s="60"/>
      <c r="R303" s="60"/>
      <c r="S303" s="60"/>
    </row>
    <row r="304" spans="2:19">
      <c r="B304" s="60"/>
      <c r="C304" s="60"/>
      <c r="D304" s="60"/>
      <c r="E304" s="60"/>
      <c r="F304" s="60"/>
      <c r="G304" s="60"/>
      <c r="H304" s="60"/>
      <c r="I304" s="60"/>
      <c r="J304" s="60"/>
      <c r="K304" s="60"/>
      <c r="L304" s="60"/>
      <c r="M304" s="60"/>
      <c r="N304" s="60"/>
      <c r="O304" s="60"/>
      <c r="P304" s="60"/>
      <c r="Q304" s="60"/>
      <c r="R304" s="60"/>
      <c r="S304" s="60"/>
    </row>
    <row r="305" spans="2:19">
      <c r="B305" s="60"/>
      <c r="C305" s="60"/>
      <c r="D305" s="60"/>
      <c r="E305" s="60"/>
      <c r="F305" s="60"/>
      <c r="G305" s="60"/>
      <c r="H305" s="60"/>
      <c r="I305" s="60"/>
      <c r="J305" s="60"/>
      <c r="K305" s="60"/>
      <c r="L305" s="60"/>
      <c r="M305" s="60"/>
      <c r="N305" s="60"/>
      <c r="O305" s="60"/>
      <c r="P305" s="60"/>
      <c r="Q305" s="60"/>
      <c r="R305" s="60"/>
      <c r="S305" s="60"/>
    </row>
    <row r="306" spans="2:19">
      <c r="B306" s="60"/>
      <c r="C306" s="60"/>
      <c r="D306" s="60"/>
      <c r="E306" s="60"/>
      <c r="F306" s="60"/>
      <c r="G306" s="60"/>
      <c r="H306" s="60"/>
      <c r="I306" s="60"/>
      <c r="J306" s="60"/>
      <c r="K306" s="60"/>
      <c r="L306" s="60"/>
      <c r="M306" s="60"/>
      <c r="N306" s="60"/>
      <c r="O306" s="60"/>
      <c r="P306" s="60"/>
      <c r="Q306" s="60"/>
      <c r="R306" s="60"/>
      <c r="S306" s="60"/>
    </row>
    <row r="307" spans="2:19">
      <c r="B307" s="60"/>
      <c r="C307" s="60"/>
      <c r="D307" s="60"/>
      <c r="E307" s="60"/>
      <c r="F307" s="60"/>
      <c r="G307" s="60"/>
      <c r="H307" s="60"/>
      <c r="I307" s="60"/>
      <c r="J307" s="60"/>
      <c r="K307" s="60"/>
      <c r="L307" s="60"/>
      <c r="M307" s="60"/>
      <c r="N307" s="60"/>
      <c r="O307" s="60"/>
      <c r="P307" s="60"/>
      <c r="Q307" s="60"/>
      <c r="R307" s="60"/>
      <c r="S307" s="60"/>
    </row>
    <row r="308" spans="2:19">
      <c r="B308" s="60"/>
      <c r="C308" s="60"/>
      <c r="D308" s="60"/>
      <c r="E308" s="60"/>
      <c r="F308" s="60"/>
      <c r="G308" s="60"/>
      <c r="H308" s="60"/>
      <c r="I308" s="60"/>
      <c r="J308" s="60"/>
      <c r="K308" s="60"/>
      <c r="L308" s="60"/>
      <c r="M308" s="60"/>
      <c r="N308" s="60"/>
      <c r="O308" s="60"/>
      <c r="P308" s="60"/>
      <c r="Q308" s="60"/>
      <c r="R308" s="60"/>
      <c r="S308" s="60"/>
    </row>
    <row r="309" spans="2:19">
      <c r="B309" s="60"/>
      <c r="C309" s="60"/>
      <c r="D309" s="60"/>
      <c r="E309" s="60"/>
      <c r="F309" s="60"/>
      <c r="G309" s="60"/>
      <c r="H309" s="60"/>
      <c r="I309" s="60"/>
      <c r="J309" s="60"/>
      <c r="K309" s="60"/>
      <c r="L309" s="60"/>
      <c r="M309" s="60"/>
      <c r="N309" s="60"/>
      <c r="O309" s="60"/>
      <c r="P309" s="60"/>
      <c r="Q309" s="60"/>
      <c r="R309" s="60"/>
      <c r="S309" s="60"/>
    </row>
    <row r="310" spans="2:19">
      <c r="B310" s="60"/>
      <c r="C310" s="60"/>
      <c r="D310" s="60"/>
      <c r="E310" s="60"/>
      <c r="F310" s="60"/>
      <c r="G310" s="60"/>
      <c r="H310" s="60"/>
      <c r="I310" s="60"/>
      <c r="J310" s="60"/>
      <c r="K310" s="60"/>
      <c r="L310" s="60"/>
      <c r="M310" s="60"/>
      <c r="N310" s="60"/>
      <c r="O310" s="60"/>
      <c r="P310" s="60"/>
      <c r="Q310" s="60"/>
      <c r="R310" s="60"/>
      <c r="S310" s="60"/>
    </row>
    <row r="311" spans="2:19">
      <c r="B311" s="60"/>
      <c r="C311" s="60"/>
      <c r="D311" s="60"/>
      <c r="E311" s="60"/>
      <c r="F311" s="60"/>
      <c r="G311" s="60"/>
      <c r="H311" s="60"/>
      <c r="I311" s="60"/>
      <c r="J311" s="60"/>
      <c r="K311" s="60"/>
      <c r="L311" s="60"/>
      <c r="M311" s="60"/>
      <c r="N311" s="60"/>
      <c r="O311" s="60"/>
      <c r="P311" s="60"/>
      <c r="Q311" s="60"/>
      <c r="R311" s="60"/>
      <c r="S311" s="60"/>
    </row>
    <row r="312" spans="2:19">
      <c r="B312" s="60"/>
      <c r="C312" s="60"/>
      <c r="D312" s="60"/>
      <c r="E312" s="60"/>
      <c r="F312" s="60"/>
      <c r="G312" s="60"/>
      <c r="H312" s="60"/>
      <c r="I312" s="60"/>
      <c r="J312" s="60"/>
      <c r="K312" s="60"/>
      <c r="L312" s="60"/>
      <c r="M312" s="60"/>
      <c r="N312" s="60"/>
      <c r="O312" s="60"/>
      <c r="P312" s="60"/>
      <c r="Q312" s="60"/>
      <c r="R312" s="60"/>
      <c r="S312" s="60"/>
    </row>
    <row r="313" spans="2:19">
      <c r="B313" s="60"/>
      <c r="C313" s="60"/>
      <c r="D313" s="60"/>
      <c r="E313" s="60"/>
      <c r="F313" s="60"/>
      <c r="G313" s="60"/>
      <c r="H313" s="60"/>
      <c r="I313" s="60"/>
      <c r="J313" s="60"/>
      <c r="K313" s="60"/>
      <c r="L313" s="60"/>
      <c r="M313" s="60"/>
      <c r="N313" s="60"/>
      <c r="O313" s="60"/>
      <c r="P313" s="60"/>
      <c r="Q313" s="60"/>
      <c r="R313" s="60"/>
      <c r="S313" s="60"/>
    </row>
    <row r="314" spans="2:19">
      <c r="B314" s="60"/>
      <c r="C314" s="60"/>
      <c r="D314" s="60"/>
      <c r="E314" s="60"/>
      <c r="F314" s="60"/>
      <c r="G314" s="60"/>
      <c r="H314" s="60"/>
      <c r="I314" s="60"/>
      <c r="J314" s="60"/>
      <c r="K314" s="60"/>
      <c r="L314" s="60"/>
      <c r="M314" s="60"/>
      <c r="N314" s="60"/>
      <c r="O314" s="60"/>
      <c r="P314" s="60"/>
      <c r="Q314" s="60"/>
      <c r="R314" s="60"/>
      <c r="S314" s="60"/>
    </row>
    <row r="315" spans="2:19">
      <c r="B315" s="60"/>
      <c r="C315" s="60"/>
      <c r="D315" s="60"/>
      <c r="E315" s="60"/>
      <c r="F315" s="60"/>
      <c r="G315" s="60"/>
      <c r="H315" s="60"/>
      <c r="I315" s="60"/>
      <c r="J315" s="60"/>
      <c r="K315" s="60"/>
      <c r="L315" s="60"/>
      <c r="M315" s="60"/>
      <c r="N315" s="60"/>
      <c r="O315" s="60"/>
      <c r="P315" s="60"/>
      <c r="Q315" s="60"/>
      <c r="R315" s="60"/>
      <c r="S315" s="60"/>
    </row>
    <row r="316" spans="2:19">
      <c r="B316" s="60"/>
      <c r="C316" s="60"/>
      <c r="D316" s="60"/>
      <c r="E316" s="60"/>
      <c r="F316" s="60"/>
      <c r="G316" s="60"/>
      <c r="H316" s="60"/>
      <c r="I316" s="60"/>
      <c r="J316" s="60"/>
      <c r="K316" s="60"/>
      <c r="L316" s="60"/>
      <c r="M316" s="60"/>
      <c r="N316" s="60"/>
      <c r="O316" s="60"/>
      <c r="P316" s="60"/>
      <c r="Q316" s="60"/>
      <c r="R316" s="60"/>
      <c r="S316" s="60"/>
    </row>
    <row r="317" spans="2:19">
      <c r="B317" s="60"/>
      <c r="C317" s="60"/>
      <c r="D317" s="60"/>
      <c r="E317" s="60"/>
      <c r="F317" s="60"/>
      <c r="G317" s="60"/>
      <c r="H317" s="60"/>
      <c r="I317" s="60"/>
      <c r="J317" s="60"/>
      <c r="K317" s="60"/>
      <c r="L317" s="60"/>
      <c r="M317" s="60"/>
      <c r="N317" s="60"/>
      <c r="O317" s="60"/>
      <c r="P317" s="60"/>
      <c r="Q317" s="60"/>
      <c r="R317" s="60"/>
      <c r="S317" s="60"/>
    </row>
    <row r="318" spans="2:19">
      <c r="B318" s="60"/>
      <c r="C318" s="60"/>
      <c r="D318" s="60"/>
      <c r="E318" s="60"/>
      <c r="F318" s="60"/>
      <c r="G318" s="60"/>
      <c r="H318" s="60"/>
      <c r="I318" s="60"/>
      <c r="J318" s="60"/>
      <c r="K318" s="60"/>
      <c r="L318" s="60"/>
      <c r="M318" s="60"/>
      <c r="N318" s="60"/>
      <c r="O318" s="60"/>
      <c r="P318" s="60"/>
      <c r="Q318" s="60"/>
      <c r="R318" s="60"/>
      <c r="S318" s="60"/>
    </row>
    <row r="319" spans="2:19">
      <c r="B319" s="60"/>
      <c r="C319" s="60"/>
      <c r="D319" s="60"/>
      <c r="E319" s="60"/>
      <c r="F319" s="60"/>
      <c r="G319" s="60"/>
      <c r="H319" s="60"/>
      <c r="I319" s="60"/>
      <c r="J319" s="60"/>
      <c r="K319" s="60"/>
      <c r="L319" s="60"/>
      <c r="M319" s="60"/>
      <c r="N319" s="60"/>
      <c r="O319" s="60"/>
      <c r="P319" s="60"/>
      <c r="Q319" s="60"/>
      <c r="R319" s="60"/>
      <c r="S319" s="60"/>
    </row>
    <row r="320" spans="2:19">
      <c r="B320" s="60"/>
      <c r="C320" s="60"/>
      <c r="D320" s="60"/>
      <c r="E320" s="60"/>
      <c r="F320" s="60"/>
      <c r="G320" s="60"/>
      <c r="H320" s="60"/>
      <c r="I320" s="60"/>
      <c r="J320" s="60"/>
      <c r="K320" s="60"/>
      <c r="L320" s="60"/>
      <c r="M320" s="60"/>
      <c r="N320" s="60"/>
      <c r="O320" s="60"/>
      <c r="P320" s="60"/>
      <c r="Q320" s="60"/>
      <c r="R320" s="60"/>
      <c r="S320" s="60"/>
    </row>
    <row r="321" spans="2:19">
      <c r="B321" s="60"/>
      <c r="C321" s="60"/>
      <c r="D321" s="60"/>
      <c r="E321" s="60"/>
      <c r="F321" s="60"/>
      <c r="G321" s="60"/>
      <c r="H321" s="60"/>
      <c r="I321" s="60"/>
      <c r="J321" s="60"/>
      <c r="K321" s="60"/>
      <c r="L321" s="60"/>
      <c r="M321" s="60"/>
      <c r="N321" s="60"/>
      <c r="O321" s="60"/>
      <c r="P321" s="60"/>
      <c r="Q321" s="60"/>
      <c r="R321" s="60"/>
      <c r="S321" s="60"/>
    </row>
    <row r="322" spans="2:19">
      <c r="B322" s="60"/>
      <c r="C322" s="60"/>
      <c r="D322" s="60"/>
      <c r="E322" s="60"/>
      <c r="F322" s="60"/>
      <c r="G322" s="60"/>
      <c r="H322" s="60"/>
      <c r="I322" s="60"/>
      <c r="J322" s="60"/>
      <c r="K322" s="60"/>
      <c r="L322" s="60"/>
      <c r="M322" s="60"/>
      <c r="N322" s="60"/>
      <c r="O322" s="60"/>
      <c r="P322" s="60"/>
      <c r="Q322" s="60"/>
      <c r="R322" s="60"/>
      <c r="S322" s="60"/>
    </row>
    <row r="323" spans="2:19">
      <c r="B323" s="60"/>
      <c r="C323" s="60"/>
      <c r="D323" s="60"/>
      <c r="E323" s="60"/>
      <c r="F323" s="60"/>
      <c r="G323" s="60"/>
      <c r="H323" s="60"/>
      <c r="I323" s="60"/>
      <c r="J323" s="60"/>
      <c r="K323" s="60"/>
      <c r="L323" s="60"/>
      <c r="M323" s="60"/>
      <c r="N323" s="60"/>
      <c r="O323" s="60"/>
      <c r="P323" s="60"/>
      <c r="Q323" s="60"/>
      <c r="R323" s="60"/>
      <c r="S323" s="60"/>
    </row>
    <row r="324" spans="2:19">
      <c r="B324" s="60"/>
      <c r="C324" s="60"/>
      <c r="D324" s="60"/>
      <c r="E324" s="60"/>
      <c r="F324" s="60"/>
      <c r="G324" s="60"/>
      <c r="H324" s="60"/>
      <c r="I324" s="60"/>
      <c r="J324" s="60"/>
      <c r="K324" s="60"/>
      <c r="L324" s="60"/>
      <c r="M324" s="60"/>
      <c r="N324" s="60"/>
      <c r="O324" s="60"/>
      <c r="P324" s="60"/>
      <c r="Q324" s="60"/>
      <c r="R324" s="60"/>
      <c r="S324" s="60"/>
    </row>
    <row r="325" spans="2:19">
      <c r="B325" s="60"/>
      <c r="C325" s="60"/>
      <c r="D325" s="60"/>
      <c r="E325" s="60"/>
      <c r="F325" s="60"/>
      <c r="G325" s="60"/>
      <c r="H325" s="60"/>
      <c r="I325" s="60"/>
      <c r="J325" s="60"/>
      <c r="K325" s="60"/>
      <c r="L325" s="60"/>
      <c r="M325" s="60"/>
      <c r="N325" s="60"/>
      <c r="O325" s="60"/>
      <c r="P325" s="60"/>
      <c r="Q325" s="60"/>
      <c r="R325" s="60"/>
      <c r="S325" s="60"/>
    </row>
    <row r="326" spans="2:19">
      <c r="B326" s="60"/>
      <c r="C326" s="60"/>
      <c r="D326" s="60"/>
      <c r="E326" s="60"/>
      <c r="F326" s="60"/>
      <c r="G326" s="60"/>
      <c r="H326" s="60"/>
      <c r="I326" s="60"/>
      <c r="J326" s="60"/>
      <c r="K326" s="60"/>
      <c r="L326" s="60"/>
      <c r="M326" s="60"/>
      <c r="N326" s="60"/>
      <c r="O326" s="60"/>
      <c r="P326" s="60"/>
      <c r="Q326" s="60"/>
      <c r="R326" s="60"/>
      <c r="S326" s="60"/>
    </row>
    <row r="327" spans="2:19">
      <c r="B327" s="60"/>
      <c r="C327" s="60"/>
      <c r="D327" s="60"/>
      <c r="E327" s="60"/>
      <c r="F327" s="60"/>
      <c r="G327" s="60"/>
      <c r="H327" s="60"/>
      <c r="I327" s="60"/>
      <c r="J327" s="60"/>
      <c r="K327" s="60"/>
      <c r="L327" s="60"/>
      <c r="M327" s="60"/>
      <c r="N327" s="60"/>
      <c r="O327" s="60"/>
      <c r="P327" s="60"/>
      <c r="Q327" s="60"/>
      <c r="R327" s="60"/>
      <c r="S327" s="60"/>
    </row>
    <row r="328" spans="2:19">
      <c r="B328" s="60"/>
      <c r="C328" s="60"/>
      <c r="D328" s="60"/>
      <c r="E328" s="60"/>
      <c r="F328" s="60"/>
      <c r="G328" s="60"/>
      <c r="H328" s="60"/>
      <c r="I328" s="60"/>
      <c r="J328" s="60"/>
      <c r="K328" s="60"/>
      <c r="L328" s="60"/>
      <c r="M328" s="60"/>
      <c r="N328" s="60"/>
      <c r="O328" s="60"/>
      <c r="P328" s="60"/>
      <c r="Q328" s="60"/>
      <c r="R328" s="60"/>
      <c r="S328" s="60"/>
    </row>
    <row r="329" spans="2:19">
      <c r="B329" s="60"/>
      <c r="C329" s="60"/>
      <c r="D329" s="60"/>
      <c r="E329" s="60"/>
      <c r="F329" s="60"/>
      <c r="G329" s="60"/>
      <c r="H329" s="60"/>
      <c r="I329" s="60"/>
      <c r="J329" s="60"/>
      <c r="K329" s="60"/>
      <c r="L329" s="60"/>
      <c r="M329" s="60"/>
      <c r="N329" s="60"/>
      <c r="O329" s="60"/>
      <c r="P329" s="60"/>
      <c r="Q329" s="60"/>
      <c r="R329" s="60"/>
      <c r="S329" s="60"/>
    </row>
    <row r="330" spans="2:19">
      <c r="B330" s="60"/>
      <c r="C330" s="60"/>
      <c r="D330" s="60"/>
      <c r="E330" s="60"/>
      <c r="F330" s="60"/>
      <c r="G330" s="60"/>
      <c r="H330" s="60"/>
      <c r="I330" s="60"/>
      <c r="J330" s="60"/>
      <c r="K330" s="60"/>
      <c r="L330" s="60"/>
      <c r="M330" s="60"/>
      <c r="N330" s="60"/>
      <c r="O330" s="60"/>
      <c r="P330" s="60"/>
      <c r="Q330" s="60"/>
      <c r="R330" s="60"/>
      <c r="S330" s="60"/>
    </row>
    <row r="331" spans="2:19">
      <c r="B331" s="60"/>
      <c r="C331" s="60"/>
      <c r="D331" s="60"/>
      <c r="E331" s="60"/>
      <c r="F331" s="60"/>
      <c r="G331" s="60"/>
      <c r="H331" s="60"/>
      <c r="I331" s="60"/>
      <c r="J331" s="60"/>
      <c r="K331" s="60"/>
      <c r="L331" s="60"/>
      <c r="M331" s="60"/>
      <c r="N331" s="60"/>
      <c r="O331" s="60"/>
      <c r="P331" s="60"/>
      <c r="Q331" s="60"/>
      <c r="R331" s="60"/>
      <c r="S331" s="60"/>
    </row>
    <row r="332" spans="2:19">
      <c r="B332" s="60"/>
      <c r="C332" s="60"/>
      <c r="D332" s="60"/>
      <c r="E332" s="60"/>
      <c r="F332" s="60"/>
      <c r="G332" s="60"/>
      <c r="H332" s="60"/>
      <c r="I332" s="60"/>
      <c r="J332" s="60"/>
      <c r="K332" s="60"/>
      <c r="L332" s="60"/>
      <c r="M332" s="60"/>
      <c r="N332" s="60"/>
      <c r="O332" s="60"/>
      <c r="P332" s="60"/>
      <c r="Q332" s="60"/>
      <c r="R332" s="60"/>
      <c r="S332" s="60"/>
    </row>
    <row r="333" spans="2:19">
      <c r="B333" s="60"/>
      <c r="C333" s="60"/>
      <c r="D333" s="60"/>
      <c r="E333" s="60"/>
      <c r="F333" s="60"/>
      <c r="G333" s="60"/>
      <c r="H333" s="60"/>
      <c r="I333" s="60"/>
      <c r="J333" s="60"/>
      <c r="K333" s="60"/>
      <c r="L333" s="60"/>
      <c r="M333" s="60"/>
      <c r="N333" s="60"/>
      <c r="O333" s="60"/>
      <c r="P333" s="60"/>
      <c r="Q333" s="60"/>
      <c r="R333" s="60"/>
      <c r="S333" s="60"/>
    </row>
    <row r="334" spans="2:19">
      <c r="B334" s="60"/>
      <c r="C334" s="60"/>
      <c r="D334" s="60"/>
      <c r="E334" s="60"/>
      <c r="F334" s="60"/>
      <c r="G334" s="60"/>
      <c r="H334" s="60"/>
      <c r="I334" s="60"/>
      <c r="J334" s="60"/>
      <c r="K334" s="60"/>
      <c r="L334" s="60"/>
      <c r="M334" s="60"/>
      <c r="N334" s="60"/>
      <c r="O334" s="60"/>
      <c r="P334" s="60"/>
      <c r="Q334" s="60"/>
      <c r="R334" s="60"/>
      <c r="S334" s="60"/>
    </row>
    <row r="335" spans="2:19">
      <c r="B335" s="60"/>
      <c r="C335" s="60"/>
      <c r="D335" s="60"/>
      <c r="E335" s="60"/>
      <c r="F335" s="60"/>
      <c r="G335" s="60"/>
      <c r="H335" s="60"/>
      <c r="I335" s="60"/>
      <c r="J335" s="60"/>
      <c r="K335" s="60"/>
      <c r="L335" s="60"/>
      <c r="M335" s="60"/>
      <c r="N335" s="60"/>
      <c r="O335" s="60"/>
      <c r="P335" s="60"/>
      <c r="Q335" s="60"/>
      <c r="R335" s="60"/>
      <c r="S335" s="60"/>
    </row>
    <row r="336" spans="2:19">
      <c r="B336" s="60"/>
      <c r="C336" s="60"/>
      <c r="D336" s="60"/>
      <c r="E336" s="60"/>
      <c r="F336" s="60"/>
      <c r="G336" s="60"/>
      <c r="H336" s="60"/>
      <c r="I336" s="60"/>
      <c r="J336" s="60"/>
      <c r="K336" s="60"/>
      <c r="L336" s="60"/>
      <c r="M336" s="60"/>
      <c r="N336" s="60"/>
      <c r="O336" s="60"/>
      <c r="P336" s="60"/>
      <c r="Q336" s="60"/>
      <c r="R336" s="60"/>
      <c r="S336" s="60"/>
    </row>
    <row r="337" spans="2:19">
      <c r="B337" s="60"/>
      <c r="C337" s="60"/>
      <c r="D337" s="60"/>
      <c r="E337" s="60"/>
      <c r="F337" s="60"/>
      <c r="G337" s="60"/>
      <c r="H337" s="60"/>
      <c r="I337" s="60"/>
      <c r="J337" s="60"/>
      <c r="K337" s="60"/>
      <c r="L337" s="60"/>
      <c r="M337" s="60"/>
      <c r="N337" s="60"/>
      <c r="O337" s="60"/>
      <c r="P337" s="60"/>
      <c r="Q337" s="60"/>
      <c r="R337" s="60"/>
      <c r="S337" s="60"/>
    </row>
    <row r="338" spans="2:19">
      <c r="B338" s="60"/>
      <c r="C338" s="60"/>
      <c r="D338" s="60"/>
      <c r="E338" s="60"/>
      <c r="F338" s="60"/>
      <c r="G338" s="60"/>
      <c r="H338" s="60"/>
      <c r="I338" s="60"/>
      <c r="J338" s="60"/>
      <c r="K338" s="60"/>
      <c r="L338" s="60"/>
      <c r="M338" s="60"/>
      <c r="N338" s="60"/>
      <c r="O338" s="60"/>
      <c r="P338" s="60"/>
      <c r="Q338" s="60"/>
      <c r="R338" s="60"/>
      <c r="S338" s="60"/>
    </row>
    <row r="339" spans="2:19">
      <c r="B339" s="60"/>
      <c r="C339" s="60"/>
      <c r="D339" s="60"/>
      <c r="E339" s="60"/>
      <c r="F339" s="60"/>
      <c r="G339" s="60"/>
      <c r="H339" s="60"/>
      <c r="I339" s="60"/>
      <c r="J339" s="60"/>
      <c r="K339" s="60"/>
      <c r="L339" s="60"/>
      <c r="M339" s="60"/>
      <c r="N339" s="60"/>
      <c r="O339" s="60"/>
      <c r="P339" s="60"/>
      <c r="Q339" s="60"/>
      <c r="R339" s="60"/>
      <c r="S339" s="60"/>
    </row>
    <row r="340" spans="2:19">
      <c r="B340" s="60"/>
      <c r="C340" s="60"/>
      <c r="D340" s="60"/>
      <c r="E340" s="60"/>
      <c r="F340" s="60"/>
      <c r="G340" s="60"/>
      <c r="H340" s="60"/>
      <c r="I340" s="60"/>
      <c r="J340" s="60"/>
      <c r="K340" s="60"/>
      <c r="L340" s="60"/>
      <c r="M340" s="60"/>
      <c r="N340" s="60"/>
      <c r="O340" s="60"/>
      <c r="P340" s="60"/>
      <c r="Q340" s="60"/>
      <c r="R340" s="60"/>
      <c r="S340" s="60"/>
    </row>
    <row r="341" spans="2:19">
      <c r="B341" s="60"/>
      <c r="C341" s="60"/>
      <c r="D341" s="60"/>
      <c r="E341" s="60"/>
      <c r="F341" s="60"/>
      <c r="G341" s="60"/>
      <c r="H341" s="60"/>
      <c r="I341" s="60"/>
      <c r="J341" s="60"/>
      <c r="K341" s="60"/>
      <c r="L341" s="60"/>
      <c r="M341" s="60"/>
      <c r="N341" s="60"/>
      <c r="O341" s="60"/>
      <c r="P341" s="60"/>
      <c r="Q341" s="60"/>
      <c r="R341" s="60"/>
      <c r="S341" s="60"/>
    </row>
    <row r="342" spans="2:19">
      <c r="B342" s="60"/>
      <c r="C342" s="60"/>
      <c r="D342" s="60"/>
      <c r="E342" s="60"/>
      <c r="F342" s="60"/>
      <c r="G342" s="60"/>
      <c r="H342" s="60"/>
      <c r="I342" s="60"/>
      <c r="J342" s="60"/>
      <c r="K342" s="60"/>
      <c r="L342" s="60"/>
      <c r="M342" s="60"/>
      <c r="N342" s="60"/>
      <c r="O342" s="60"/>
      <c r="P342" s="60"/>
      <c r="Q342" s="60"/>
      <c r="R342" s="60"/>
      <c r="S342" s="60"/>
    </row>
    <row r="343" spans="2:19">
      <c r="B343" s="60"/>
      <c r="C343" s="60"/>
      <c r="D343" s="60"/>
      <c r="E343" s="60"/>
      <c r="F343" s="60"/>
      <c r="G343" s="60"/>
      <c r="H343" s="60"/>
      <c r="I343" s="60"/>
      <c r="J343" s="60"/>
      <c r="K343" s="60"/>
      <c r="L343" s="60"/>
      <c r="M343" s="60"/>
      <c r="N343" s="60"/>
      <c r="O343" s="60"/>
      <c r="P343" s="60"/>
      <c r="Q343" s="60"/>
      <c r="R343" s="60"/>
      <c r="S343" s="60"/>
    </row>
    <row r="344" spans="2:19">
      <c r="B344" s="60"/>
      <c r="C344" s="60"/>
      <c r="D344" s="60"/>
      <c r="E344" s="60"/>
      <c r="F344" s="60"/>
      <c r="G344" s="60"/>
      <c r="H344" s="60"/>
      <c r="I344" s="60"/>
      <c r="J344" s="60"/>
      <c r="K344" s="60"/>
      <c r="L344" s="60"/>
      <c r="M344" s="60"/>
      <c r="N344" s="60"/>
      <c r="O344" s="60"/>
      <c r="P344" s="60"/>
      <c r="Q344" s="60"/>
      <c r="R344" s="60"/>
      <c r="S344" s="60"/>
    </row>
    <row r="345" spans="2:19">
      <c r="B345" s="60"/>
      <c r="C345" s="60"/>
      <c r="D345" s="60"/>
      <c r="E345" s="60"/>
      <c r="F345" s="60"/>
      <c r="G345" s="60"/>
      <c r="H345" s="60"/>
      <c r="I345" s="60"/>
      <c r="J345" s="60"/>
      <c r="K345" s="60"/>
      <c r="L345" s="60"/>
      <c r="M345" s="60"/>
      <c r="N345" s="60"/>
      <c r="O345" s="60"/>
      <c r="P345" s="60"/>
      <c r="Q345" s="60"/>
      <c r="R345" s="60"/>
      <c r="S345" s="60"/>
    </row>
    <row r="346" spans="2:19">
      <c r="B346" s="60"/>
      <c r="C346" s="60"/>
      <c r="D346" s="60"/>
      <c r="E346" s="60"/>
      <c r="F346" s="60"/>
      <c r="G346" s="60"/>
      <c r="H346" s="60"/>
      <c r="I346" s="60"/>
      <c r="J346" s="60"/>
      <c r="K346" s="60"/>
      <c r="L346" s="60"/>
      <c r="M346" s="60"/>
      <c r="N346" s="60"/>
      <c r="O346" s="60"/>
      <c r="P346" s="60"/>
      <c r="Q346" s="60"/>
      <c r="R346" s="60"/>
      <c r="S346" s="60"/>
    </row>
    <row r="347" spans="2:19">
      <c r="B347" s="60"/>
      <c r="C347" s="60"/>
      <c r="D347" s="60"/>
      <c r="E347" s="60"/>
      <c r="F347" s="60"/>
      <c r="G347" s="60"/>
      <c r="H347" s="60"/>
      <c r="I347" s="60"/>
      <c r="J347" s="60"/>
      <c r="K347" s="60"/>
      <c r="L347" s="60"/>
      <c r="M347" s="60"/>
      <c r="N347" s="60"/>
      <c r="O347" s="60"/>
      <c r="P347" s="60"/>
      <c r="Q347" s="60"/>
      <c r="R347" s="60"/>
      <c r="S347" s="60"/>
    </row>
    <row r="348" spans="2:19">
      <c r="B348" s="60"/>
      <c r="C348" s="60"/>
      <c r="D348" s="60"/>
      <c r="E348" s="60"/>
      <c r="F348" s="60"/>
      <c r="G348" s="60"/>
      <c r="H348" s="60"/>
      <c r="I348" s="60"/>
      <c r="J348" s="60"/>
      <c r="K348" s="60"/>
      <c r="L348" s="60"/>
      <c r="M348" s="60"/>
      <c r="N348" s="60"/>
      <c r="O348" s="60"/>
      <c r="P348" s="60"/>
      <c r="Q348" s="60"/>
      <c r="R348" s="60"/>
      <c r="S348" s="60"/>
    </row>
    <row r="349" spans="2:19">
      <c r="B349" s="60"/>
      <c r="C349" s="60"/>
      <c r="D349" s="60"/>
      <c r="E349" s="60"/>
      <c r="F349" s="60"/>
      <c r="G349" s="60"/>
      <c r="H349" s="60"/>
      <c r="I349" s="60"/>
      <c r="J349" s="60"/>
      <c r="K349" s="60"/>
      <c r="L349" s="60"/>
      <c r="M349" s="60"/>
      <c r="N349" s="60"/>
      <c r="O349" s="60"/>
      <c r="P349" s="60"/>
      <c r="Q349" s="60"/>
      <c r="R349" s="60"/>
      <c r="S349" s="60"/>
    </row>
    <row r="350" spans="2:19">
      <c r="B350" s="60"/>
      <c r="C350" s="60"/>
      <c r="D350" s="60"/>
      <c r="E350" s="60"/>
      <c r="F350" s="60"/>
      <c r="G350" s="60"/>
      <c r="H350" s="60"/>
      <c r="I350" s="60"/>
      <c r="J350" s="60"/>
      <c r="K350" s="60"/>
      <c r="L350" s="60"/>
      <c r="M350" s="60"/>
      <c r="N350" s="60"/>
      <c r="O350" s="60"/>
      <c r="P350" s="60"/>
      <c r="Q350" s="60"/>
      <c r="R350" s="60"/>
      <c r="S350" s="60"/>
    </row>
    <row r="351" spans="2:19">
      <c r="B351" s="60"/>
      <c r="C351" s="60"/>
      <c r="D351" s="60"/>
      <c r="E351" s="60"/>
      <c r="F351" s="60"/>
      <c r="G351" s="60"/>
      <c r="H351" s="60"/>
      <c r="I351" s="60"/>
      <c r="J351" s="60"/>
      <c r="K351" s="60"/>
      <c r="L351" s="60"/>
      <c r="M351" s="60"/>
      <c r="N351" s="60"/>
      <c r="O351" s="60"/>
      <c r="P351" s="60"/>
      <c r="Q351" s="60"/>
      <c r="R351" s="60"/>
      <c r="S351" s="60"/>
    </row>
    <row r="352" spans="2:19">
      <c r="B352" s="60"/>
      <c r="C352" s="60"/>
      <c r="D352" s="60"/>
      <c r="E352" s="60"/>
      <c r="F352" s="60"/>
      <c r="G352" s="60"/>
      <c r="H352" s="60"/>
      <c r="I352" s="60"/>
      <c r="J352" s="60"/>
      <c r="K352" s="60"/>
      <c r="L352" s="60"/>
      <c r="M352" s="60"/>
      <c r="N352" s="60"/>
      <c r="O352" s="60"/>
      <c r="P352" s="60"/>
      <c r="Q352" s="60"/>
      <c r="R352" s="60"/>
      <c r="S352" s="60"/>
    </row>
    <row r="353" spans="2:19">
      <c r="B353" s="60"/>
      <c r="C353" s="60"/>
      <c r="D353" s="60"/>
      <c r="E353" s="60"/>
      <c r="F353" s="60"/>
      <c r="G353" s="60"/>
      <c r="H353" s="60"/>
      <c r="I353" s="60"/>
      <c r="J353" s="60"/>
      <c r="K353" s="60"/>
      <c r="L353" s="60"/>
      <c r="M353" s="60"/>
      <c r="N353" s="60"/>
      <c r="O353" s="60"/>
      <c r="P353" s="60"/>
      <c r="Q353" s="60"/>
      <c r="R353" s="60"/>
      <c r="S353" s="60"/>
    </row>
    <row r="354" spans="2:19">
      <c r="B354" s="60"/>
      <c r="C354" s="60"/>
      <c r="D354" s="60"/>
      <c r="E354" s="60"/>
      <c r="F354" s="60"/>
      <c r="G354" s="60"/>
      <c r="H354" s="60"/>
      <c r="I354" s="60"/>
      <c r="J354" s="60"/>
      <c r="K354" s="60"/>
      <c r="L354" s="60"/>
      <c r="M354" s="60"/>
      <c r="N354" s="60"/>
      <c r="O354" s="60"/>
      <c r="P354" s="60"/>
      <c r="Q354" s="60"/>
      <c r="R354" s="60"/>
      <c r="S354" s="60"/>
    </row>
    <row r="355" spans="2:19">
      <c r="B355" s="60"/>
      <c r="C355" s="60"/>
      <c r="D355" s="60"/>
      <c r="E355" s="60"/>
      <c r="F355" s="60"/>
      <c r="G355" s="60"/>
      <c r="H355" s="60"/>
      <c r="I355" s="60"/>
      <c r="J355" s="60"/>
      <c r="K355" s="60"/>
      <c r="L355" s="60"/>
      <c r="M355" s="60"/>
      <c r="N355" s="60"/>
      <c r="O355" s="60"/>
      <c r="P355" s="60"/>
      <c r="Q355" s="60"/>
      <c r="R355" s="60"/>
      <c r="S355" s="60"/>
    </row>
    <row r="356" spans="2:19">
      <c r="B356" s="60"/>
      <c r="C356" s="60"/>
      <c r="D356" s="60"/>
      <c r="E356" s="60"/>
      <c r="F356" s="60"/>
      <c r="G356" s="60"/>
      <c r="H356" s="60"/>
      <c r="I356" s="60"/>
      <c r="J356" s="60"/>
      <c r="K356" s="60"/>
      <c r="L356" s="60"/>
      <c r="M356" s="60"/>
      <c r="N356" s="60"/>
      <c r="O356" s="60"/>
      <c r="P356" s="60"/>
      <c r="Q356" s="60"/>
      <c r="R356" s="60"/>
      <c r="S356" s="60"/>
    </row>
    <row r="357" spans="2:19">
      <c r="B357" s="60"/>
      <c r="C357" s="60"/>
      <c r="D357" s="60"/>
      <c r="E357" s="60"/>
      <c r="F357" s="60"/>
      <c r="G357" s="60"/>
      <c r="H357" s="60"/>
      <c r="I357" s="60"/>
      <c r="J357" s="60"/>
      <c r="K357" s="60"/>
      <c r="L357" s="60"/>
      <c r="M357" s="60"/>
      <c r="N357" s="60"/>
      <c r="O357" s="60"/>
      <c r="P357" s="60"/>
      <c r="Q357" s="60"/>
      <c r="R357" s="60"/>
      <c r="S357" s="60"/>
    </row>
    <row r="358" spans="2:19">
      <c r="B358" s="60"/>
      <c r="C358" s="60"/>
      <c r="D358" s="60"/>
      <c r="E358" s="60"/>
      <c r="F358" s="60"/>
      <c r="G358" s="60"/>
      <c r="H358" s="60"/>
      <c r="I358" s="60"/>
      <c r="J358" s="60"/>
      <c r="K358" s="60"/>
      <c r="L358" s="60"/>
      <c r="M358" s="60"/>
      <c r="N358" s="60"/>
      <c r="O358" s="60"/>
      <c r="P358" s="60"/>
      <c r="Q358" s="60"/>
      <c r="R358" s="60"/>
      <c r="S358" s="60"/>
    </row>
    <row r="359" spans="2:19">
      <c r="B359" s="60"/>
      <c r="C359" s="60"/>
      <c r="D359" s="60"/>
      <c r="E359" s="60"/>
      <c r="F359" s="60"/>
      <c r="G359" s="60"/>
      <c r="H359" s="60"/>
      <c r="I359" s="60"/>
      <c r="J359" s="60"/>
      <c r="K359" s="60"/>
      <c r="L359" s="60"/>
      <c r="M359" s="60"/>
      <c r="N359" s="60"/>
      <c r="O359" s="60"/>
      <c r="P359" s="60"/>
      <c r="Q359" s="60"/>
      <c r="R359" s="60"/>
      <c r="S359" s="60"/>
    </row>
    <row r="360" spans="2:19">
      <c r="B360" s="60"/>
      <c r="C360" s="60"/>
      <c r="D360" s="60"/>
      <c r="E360" s="60"/>
      <c r="F360" s="60"/>
      <c r="G360" s="60"/>
      <c r="H360" s="60"/>
      <c r="I360" s="60"/>
      <c r="J360" s="60"/>
      <c r="K360" s="60"/>
      <c r="L360" s="60"/>
      <c r="M360" s="60"/>
      <c r="N360" s="60"/>
      <c r="O360" s="60"/>
      <c r="P360" s="60"/>
      <c r="Q360" s="60"/>
      <c r="R360" s="60"/>
      <c r="S360" s="60"/>
    </row>
    <row r="361" spans="2:19">
      <c r="B361" s="60"/>
      <c r="C361" s="60"/>
      <c r="D361" s="60"/>
      <c r="E361" s="60"/>
      <c r="F361" s="60"/>
      <c r="G361" s="60"/>
      <c r="H361" s="60"/>
      <c r="I361" s="60"/>
      <c r="J361" s="60"/>
      <c r="K361" s="60"/>
      <c r="L361" s="60"/>
      <c r="M361" s="60"/>
      <c r="N361" s="60"/>
      <c r="O361" s="60"/>
      <c r="P361" s="60"/>
      <c r="Q361" s="60"/>
      <c r="R361" s="60"/>
      <c r="S361" s="60"/>
    </row>
    <row r="362" spans="2:19">
      <c r="B362" s="60"/>
      <c r="C362" s="60"/>
      <c r="D362" s="60"/>
      <c r="E362" s="60"/>
      <c r="F362" s="60"/>
      <c r="G362" s="60"/>
      <c r="H362" s="60"/>
      <c r="I362" s="60"/>
      <c r="J362" s="60"/>
      <c r="K362" s="60"/>
      <c r="L362" s="60"/>
      <c r="M362" s="60"/>
      <c r="N362" s="60"/>
      <c r="O362" s="60"/>
      <c r="P362" s="60"/>
      <c r="Q362" s="60"/>
      <c r="R362" s="60"/>
      <c r="S362" s="60"/>
    </row>
    <row r="363" spans="2:19">
      <c r="B363" s="60"/>
      <c r="C363" s="60"/>
      <c r="D363" s="60"/>
      <c r="E363" s="60"/>
      <c r="F363" s="60"/>
      <c r="G363" s="60"/>
      <c r="H363" s="60"/>
      <c r="I363" s="60"/>
      <c r="J363" s="60"/>
      <c r="K363" s="60"/>
      <c r="L363" s="60"/>
      <c r="M363" s="60"/>
      <c r="N363" s="60"/>
      <c r="O363" s="60"/>
      <c r="P363" s="60"/>
      <c r="Q363" s="60"/>
      <c r="R363" s="60"/>
      <c r="S363" s="60"/>
    </row>
    <row r="364" spans="2:19">
      <c r="B364" s="60"/>
      <c r="C364" s="60"/>
      <c r="D364" s="60"/>
      <c r="E364" s="60"/>
      <c r="F364" s="60"/>
      <c r="G364" s="60"/>
      <c r="H364" s="60"/>
      <c r="I364" s="60"/>
      <c r="J364" s="60"/>
      <c r="K364" s="60"/>
      <c r="L364" s="60"/>
      <c r="M364" s="60"/>
      <c r="N364" s="60"/>
      <c r="O364" s="60"/>
      <c r="P364" s="60"/>
      <c r="Q364" s="60"/>
      <c r="R364" s="60"/>
      <c r="S364" s="60"/>
    </row>
    <row r="365" spans="2:19">
      <c r="B365" s="60"/>
      <c r="C365" s="60"/>
      <c r="D365" s="60"/>
      <c r="E365" s="60"/>
      <c r="F365" s="60"/>
      <c r="G365" s="60"/>
      <c r="H365" s="60"/>
      <c r="I365" s="60"/>
      <c r="J365" s="60"/>
      <c r="K365" s="60"/>
      <c r="L365" s="60"/>
      <c r="M365" s="60"/>
      <c r="N365" s="60"/>
      <c r="O365" s="60"/>
      <c r="P365" s="60"/>
      <c r="Q365" s="60"/>
      <c r="R365" s="60"/>
      <c r="S365" s="60"/>
    </row>
    <row r="366" spans="2:19">
      <c r="B366" s="60"/>
      <c r="C366" s="60"/>
      <c r="D366" s="60"/>
      <c r="E366" s="60"/>
      <c r="F366" s="60"/>
      <c r="G366" s="60"/>
      <c r="H366" s="60"/>
      <c r="I366" s="60"/>
      <c r="J366" s="60"/>
      <c r="K366" s="60"/>
      <c r="L366" s="60"/>
      <c r="M366" s="60"/>
      <c r="N366" s="60"/>
      <c r="O366" s="60"/>
      <c r="P366" s="60"/>
      <c r="Q366" s="60"/>
      <c r="R366" s="60"/>
      <c r="S366" s="60"/>
    </row>
    <row r="367" spans="2:19">
      <c r="B367" s="60"/>
      <c r="C367" s="60"/>
      <c r="D367" s="60"/>
      <c r="E367" s="60"/>
      <c r="F367" s="60"/>
      <c r="G367" s="60"/>
      <c r="H367" s="60"/>
      <c r="I367" s="60"/>
      <c r="J367" s="60"/>
      <c r="K367" s="60"/>
      <c r="L367" s="60"/>
      <c r="M367" s="60"/>
      <c r="N367" s="60"/>
      <c r="O367" s="60"/>
      <c r="P367" s="60"/>
      <c r="Q367" s="60"/>
      <c r="R367" s="60"/>
      <c r="S367" s="60"/>
    </row>
    <row r="368" spans="2:19">
      <c r="B368" s="60"/>
      <c r="C368" s="60"/>
      <c r="D368" s="60"/>
      <c r="E368" s="60"/>
      <c r="F368" s="60"/>
      <c r="G368" s="60"/>
      <c r="H368" s="60"/>
      <c r="I368" s="60"/>
      <c r="J368" s="60"/>
      <c r="K368" s="60"/>
      <c r="L368" s="60"/>
      <c r="M368" s="60"/>
      <c r="N368" s="60"/>
      <c r="O368" s="60"/>
      <c r="P368" s="60"/>
      <c r="Q368" s="60"/>
      <c r="R368" s="60"/>
      <c r="S368" s="60"/>
    </row>
    <row r="369" spans="2:19">
      <c r="B369" s="60"/>
      <c r="C369" s="60"/>
      <c r="D369" s="60"/>
      <c r="E369" s="60"/>
      <c r="F369" s="60"/>
      <c r="G369" s="60"/>
      <c r="H369" s="60"/>
      <c r="I369" s="60"/>
      <c r="J369" s="60"/>
      <c r="K369" s="60"/>
      <c r="L369" s="60"/>
      <c r="M369" s="60"/>
      <c r="N369" s="60"/>
      <c r="O369" s="60"/>
      <c r="P369" s="60"/>
      <c r="Q369" s="60"/>
      <c r="R369" s="60"/>
      <c r="S369" s="60"/>
    </row>
    <row r="370" spans="2:19">
      <c r="B370" s="60"/>
      <c r="C370" s="60"/>
      <c r="D370" s="60"/>
      <c r="E370" s="60"/>
      <c r="F370" s="60"/>
      <c r="G370" s="60"/>
      <c r="H370" s="60"/>
      <c r="I370" s="60"/>
      <c r="J370" s="60"/>
      <c r="K370" s="60"/>
      <c r="L370" s="60"/>
      <c r="M370" s="60"/>
      <c r="N370" s="60"/>
      <c r="O370" s="60"/>
      <c r="P370" s="60"/>
      <c r="Q370" s="60"/>
      <c r="R370" s="60"/>
      <c r="S370" s="60"/>
    </row>
    <row r="371" spans="2:19">
      <c r="B371" s="60"/>
      <c r="C371" s="60"/>
      <c r="D371" s="60"/>
      <c r="E371" s="60"/>
      <c r="F371" s="60"/>
      <c r="G371" s="60"/>
      <c r="H371" s="60"/>
      <c r="I371" s="60"/>
      <c r="J371" s="60"/>
      <c r="K371" s="60"/>
      <c r="L371" s="60"/>
      <c r="M371" s="60"/>
      <c r="N371" s="60"/>
      <c r="O371" s="60"/>
      <c r="P371" s="60"/>
      <c r="Q371" s="60"/>
      <c r="R371" s="60"/>
      <c r="S371" s="60"/>
    </row>
    <row r="372" spans="2:19">
      <c r="B372" s="60"/>
      <c r="C372" s="60"/>
      <c r="D372" s="60"/>
      <c r="E372" s="60"/>
      <c r="F372" s="60"/>
      <c r="G372" s="60"/>
      <c r="H372" s="60"/>
      <c r="I372" s="60"/>
      <c r="J372" s="60"/>
      <c r="K372" s="60"/>
      <c r="L372" s="60"/>
      <c r="M372" s="60"/>
      <c r="N372" s="60"/>
      <c r="O372" s="60"/>
      <c r="P372" s="60"/>
      <c r="Q372" s="60"/>
      <c r="R372" s="60"/>
      <c r="S372" s="60"/>
    </row>
    <row r="373" spans="2:19">
      <c r="B373" s="60"/>
      <c r="C373" s="60"/>
      <c r="D373" s="60"/>
      <c r="E373" s="60"/>
      <c r="F373" s="60"/>
      <c r="G373" s="60"/>
      <c r="H373" s="60"/>
      <c r="I373" s="60"/>
      <c r="J373" s="60"/>
      <c r="K373" s="60"/>
      <c r="L373" s="60"/>
      <c r="M373" s="60"/>
      <c r="N373" s="60"/>
      <c r="O373" s="60"/>
      <c r="P373" s="60"/>
      <c r="Q373" s="60"/>
      <c r="R373" s="60"/>
      <c r="S373" s="60"/>
    </row>
    <row r="374" spans="2:19">
      <c r="B374" s="60"/>
      <c r="C374" s="60"/>
      <c r="D374" s="60"/>
      <c r="E374" s="60"/>
      <c r="F374" s="60"/>
      <c r="G374" s="60"/>
      <c r="H374" s="60"/>
      <c r="I374" s="60"/>
      <c r="J374" s="60"/>
      <c r="K374" s="60"/>
      <c r="L374" s="60"/>
      <c r="M374" s="60"/>
      <c r="N374" s="60"/>
      <c r="O374" s="60"/>
      <c r="P374" s="60"/>
      <c r="Q374" s="60"/>
      <c r="R374" s="60"/>
      <c r="S374" s="60"/>
    </row>
    <row r="375" spans="2:19">
      <c r="B375" s="60"/>
      <c r="C375" s="60"/>
      <c r="D375" s="60"/>
      <c r="E375" s="60"/>
      <c r="F375" s="60"/>
      <c r="G375" s="60"/>
      <c r="H375" s="60"/>
      <c r="I375" s="60"/>
      <c r="J375" s="60"/>
      <c r="K375" s="60"/>
      <c r="L375" s="60"/>
      <c r="M375" s="60"/>
      <c r="N375" s="60"/>
      <c r="O375" s="60"/>
      <c r="P375" s="60"/>
      <c r="Q375" s="60"/>
      <c r="R375" s="60"/>
      <c r="S375" s="60"/>
    </row>
    <row r="376" spans="2:19">
      <c r="B376" s="60"/>
      <c r="C376" s="60"/>
      <c r="D376" s="60"/>
      <c r="E376" s="60"/>
      <c r="F376" s="60"/>
      <c r="G376" s="60"/>
      <c r="H376" s="60"/>
      <c r="I376" s="60"/>
      <c r="J376" s="60"/>
      <c r="K376" s="60"/>
      <c r="L376" s="60"/>
      <c r="M376" s="60"/>
      <c r="N376" s="60"/>
      <c r="O376" s="60"/>
      <c r="P376" s="60"/>
      <c r="Q376" s="60"/>
      <c r="R376" s="60"/>
      <c r="S376" s="60"/>
    </row>
    <row r="377" spans="2:19">
      <c r="B377" s="60"/>
      <c r="C377" s="60"/>
      <c r="D377" s="60"/>
      <c r="E377" s="60"/>
      <c r="F377" s="60"/>
      <c r="G377" s="60"/>
      <c r="H377" s="60"/>
      <c r="I377" s="60"/>
      <c r="J377" s="60"/>
      <c r="K377" s="60"/>
      <c r="L377" s="60"/>
      <c r="M377" s="60"/>
      <c r="N377" s="60"/>
      <c r="O377" s="60"/>
      <c r="P377" s="60"/>
      <c r="Q377" s="60"/>
      <c r="R377" s="60"/>
      <c r="S377" s="60"/>
    </row>
    <row r="378" spans="2:19">
      <c r="B378" s="60"/>
      <c r="C378" s="60"/>
      <c r="D378" s="60"/>
      <c r="E378" s="60"/>
      <c r="F378" s="60"/>
      <c r="G378" s="60"/>
      <c r="H378" s="60"/>
      <c r="I378" s="60"/>
      <c r="J378" s="60"/>
      <c r="K378" s="60"/>
      <c r="L378" s="60"/>
      <c r="M378" s="60"/>
      <c r="N378" s="60"/>
      <c r="O378" s="60"/>
      <c r="P378" s="60"/>
      <c r="Q378" s="60"/>
      <c r="R378" s="60"/>
      <c r="S378" s="60"/>
    </row>
    <row r="379" spans="2:19">
      <c r="B379" s="60"/>
      <c r="C379" s="60"/>
      <c r="D379" s="60"/>
      <c r="E379" s="60"/>
      <c r="F379" s="60"/>
      <c r="G379" s="60"/>
      <c r="H379" s="60"/>
      <c r="I379" s="60"/>
      <c r="J379" s="60"/>
      <c r="K379" s="60"/>
      <c r="L379" s="60"/>
      <c r="M379" s="60"/>
      <c r="N379" s="60"/>
      <c r="O379" s="60"/>
      <c r="P379" s="60"/>
      <c r="Q379" s="60"/>
      <c r="R379" s="60"/>
      <c r="S379" s="60"/>
    </row>
    <row r="380" spans="2:19">
      <c r="B380" s="60"/>
      <c r="C380" s="60"/>
      <c r="D380" s="60"/>
      <c r="E380" s="60"/>
      <c r="F380" s="60"/>
      <c r="G380" s="60"/>
      <c r="H380" s="60"/>
      <c r="I380" s="60"/>
      <c r="J380" s="60"/>
      <c r="K380" s="60"/>
      <c r="L380" s="60"/>
      <c r="M380" s="60"/>
      <c r="N380" s="60"/>
      <c r="O380" s="60"/>
      <c r="P380" s="60"/>
      <c r="Q380" s="60"/>
      <c r="R380" s="60"/>
      <c r="S380" s="60"/>
    </row>
    <row r="381" spans="2:19">
      <c r="B381" s="60"/>
      <c r="C381" s="60"/>
      <c r="D381" s="60"/>
      <c r="E381" s="60"/>
      <c r="F381" s="60"/>
      <c r="G381" s="60"/>
      <c r="H381" s="60"/>
      <c r="I381" s="60"/>
      <c r="J381" s="60"/>
      <c r="K381" s="60"/>
      <c r="L381" s="60"/>
      <c r="M381" s="60"/>
      <c r="N381" s="60"/>
      <c r="O381" s="60"/>
      <c r="P381" s="60"/>
      <c r="Q381" s="60"/>
      <c r="R381" s="60"/>
      <c r="S381" s="60"/>
    </row>
    <row r="382" spans="2:19">
      <c r="B382" s="60"/>
      <c r="C382" s="60"/>
      <c r="D382" s="60"/>
      <c r="E382" s="60"/>
      <c r="F382" s="60"/>
      <c r="G382" s="60"/>
      <c r="H382" s="60"/>
      <c r="I382" s="60"/>
      <c r="J382" s="60"/>
      <c r="K382" s="60"/>
      <c r="L382" s="60"/>
      <c r="M382" s="60"/>
      <c r="N382" s="60"/>
      <c r="O382" s="60"/>
      <c r="P382" s="60"/>
      <c r="Q382" s="60"/>
      <c r="R382" s="60"/>
      <c r="S382" s="60"/>
    </row>
    <row r="383" spans="2:19">
      <c r="B383" s="60"/>
      <c r="C383" s="60"/>
      <c r="D383" s="60"/>
      <c r="E383" s="60"/>
      <c r="F383" s="60"/>
      <c r="G383" s="60"/>
      <c r="H383" s="60"/>
      <c r="I383" s="60"/>
      <c r="J383" s="60"/>
      <c r="K383" s="60"/>
      <c r="L383" s="60"/>
      <c r="M383" s="60"/>
      <c r="N383" s="60"/>
      <c r="O383" s="60"/>
      <c r="P383" s="60"/>
      <c r="Q383" s="60"/>
      <c r="R383" s="60"/>
      <c r="S383" s="60"/>
    </row>
    <row r="384" spans="2:19">
      <c r="B384" s="60"/>
      <c r="C384" s="60"/>
      <c r="D384" s="60"/>
      <c r="E384" s="60"/>
      <c r="F384" s="60"/>
      <c r="G384" s="60"/>
      <c r="H384" s="60"/>
      <c r="I384" s="60"/>
      <c r="J384" s="60"/>
      <c r="K384" s="60"/>
      <c r="L384" s="60"/>
      <c r="M384" s="60"/>
      <c r="N384" s="60"/>
      <c r="O384" s="60"/>
      <c r="P384" s="60"/>
      <c r="Q384" s="60"/>
      <c r="R384" s="60"/>
      <c r="S384" s="60"/>
    </row>
    <row r="385" spans="2:19">
      <c r="B385" s="60"/>
      <c r="C385" s="60"/>
      <c r="D385" s="60"/>
      <c r="E385" s="60"/>
      <c r="F385" s="60"/>
      <c r="G385" s="60"/>
      <c r="H385" s="60"/>
      <c r="I385" s="60"/>
      <c r="J385" s="60"/>
      <c r="K385" s="60"/>
      <c r="L385" s="60"/>
      <c r="M385" s="60"/>
      <c r="N385" s="60"/>
      <c r="O385" s="60"/>
      <c r="P385" s="60"/>
      <c r="Q385" s="60"/>
      <c r="R385" s="60"/>
      <c r="S385" s="60"/>
    </row>
    <row r="386" spans="2:19">
      <c r="B386" s="60"/>
      <c r="C386" s="60"/>
      <c r="D386" s="60"/>
      <c r="E386" s="60"/>
      <c r="F386" s="60"/>
      <c r="G386" s="60"/>
      <c r="H386" s="60"/>
      <c r="I386" s="60"/>
      <c r="J386" s="60"/>
      <c r="K386" s="60"/>
      <c r="L386" s="60"/>
      <c r="M386" s="60"/>
      <c r="N386" s="60"/>
      <c r="O386" s="60"/>
      <c r="P386" s="60"/>
      <c r="Q386" s="60"/>
      <c r="R386" s="60"/>
      <c r="S386" s="60"/>
    </row>
    <row r="387" spans="2:19">
      <c r="B387" s="60"/>
      <c r="C387" s="60"/>
      <c r="D387" s="60"/>
      <c r="E387" s="60"/>
      <c r="F387" s="60"/>
      <c r="G387" s="60"/>
      <c r="H387" s="60"/>
      <c r="I387" s="60"/>
      <c r="J387" s="60"/>
      <c r="K387" s="60"/>
      <c r="L387" s="60"/>
      <c r="M387" s="60"/>
      <c r="N387" s="60"/>
      <c r="O387" s="60"/>
      <c r="P387" s="60"/>
      <c r="Q387" s="60"/>
      <c r="R387" s="60"/>
      <c r="S387" s="60"/>
    </row>
    <row r="388" spans="2:19">
      <c r="B388" s="60"/>
      <c r="C388" s="60"/>
      <c r="D388" s="60"/>
      <c r="E388" s="60"/>
      <c r="F388" s="60"/>
      <c r="G388" s="60"/>
      <c r="H388" s="60"/>
      <c r="I388" s="60"/>
      <c r="J388" s="60"/>
      <c r="K388" s="60"/>
      <c r="L388" s="60"/>
      <c r="M388" s="60"/>
      <c r="N388" s="60"/>
      <c r="O388" s="60"/>
      <c r="P388" s="60"/>
      <c r="Q388" s="60"/>
      <c r="R388" s="60"/>
      <c r="S388" s="60"/>
    </row>
    <row r="389" spans="2:19">
      <c r="B389" s="60"/>
      <c r="C389" s="60"/>
      <c r="D389" s="60"/>
      <c r="E389" s="60"/>
      <c r="F389" s="60"/>
      <c r="G389" s="60"/>
      <c r="H389" s="60"/>
      <c r="I389" s="60"/>
      <c r="J389" s="60"/>
      <c r="K389" s="60"/>
      <c r="L389" s="60"/>
      <c r="M389" s="60"/>
      <c r="N389" s="60"/>
      <c r="O389" s="60"/>
      <c r="P389" s="60"/>
      <c r="Q389" s="60"/>
      <c r="R389" s="60"/>
      <c r="S389" s="60"/>
    </row>
    <row r="390" spans="2:19">
      <c r="B390" s="60"/>
      <c r="C390" s="60"/>
      <c r="D390" s="60"/>
      <c r="E390" s="60"/>
      <c r="F390" s="60"/>
      <c r="G390" s="60"/>
      <c r="H390" s="60"/>
      <c r="I390" s="60"/>
      <c r="J390" s="60"/>
      <c r="K390" s="60"/>
      <c r="L390" s="60"/>
      <c r="M390" s="60"/>
      <c r="N390" s="60"/>
      <c r="O390" s="60"/>
      <c r="P390" s="60"/>
      <c r="Q390" s="60"/>
      <c r="R390" s="60"/>
      <c r="S390" s="60"/>
    </row>
    <row r="391" spans="2:19">
      <c r="B391" s="60"/>
      <c r="C391" s="60"/>
      <c r="D391" s="60"/>
      <c r="E391" s="60"/>
      <c r="F391" s="60"/>
      <c r="G391" s="60"/>
      <c r="H391" s="60"/>
      <c r="I391" s="60"/>
      <c r="J391" s="60"/>
      <c r="K391" s="60"/>
      <c r="L391" s="60"/>
      <c r="M391" s="60"/>
      <c r="N391" s="60"/>
      <c r="O391" s="60"/>
      <c r="P391" s="60"/>
      <c r="Q391" s="60"/>
      <c r="R391" s="60"/>
      <c r="S391" s="60"/>
    </row>
    <row r="392" spans="2:19">
      <c r="B392" s="60"/>
      <c r="C392" s="60"/>
      <c r="D392" s="60"/>
      <c r="E392" s="60"/>
      <c r="F392" s="60"/>
      <c r="G392" s="60"/>
      <c r="H392" s="60"/>
      <c r="I392" s="60"/>
      <c r="J392" s="60"/>
      <c r="K392" s="60"/>
      <c r="L392" s="60"/>
      <c r="M392" s="60"/>
      <c r="N392" s="60"/>
      <c r="O392" s="60"/>
      <c r="P392" s="60"/>
      <c r="Q392" s="60"/>
      <c r="R392" s="60"/>
      <c r="S392" s="60"/>
    </row>
    <row r="393" spans="2:19">
      <c r="B393" s="60"/>
      <c r="C393" s="60"/>
      <c r="D393" s="60"/>
      <c r="E393" s="60"/>
      <c r="F393" s="60"/>
      <c r="G393" s="60"/>
      <c r="H393" s="60"/>
      <c r="I393" s="60"/>
      <c r="J393" s="60"/>
      <c r="K393" s="60"/>
      <c r="L393" s="60"/>
      <c r="M393" s="60"/>
      <c r="N393" s="60"/>
      <c r="O393" s="60"/>
      <c r="P393" s="60"/>
      <c r="Q393" s="60"/>
      <c r="R393" s="60"/>
      <c r="S393" s="60"/>
    </row>
    <row r="394" spans="2:19">
      <c r="B394" s="60"/>
      <c r="C394" s="60"/>
      <c r="D394" s="60"/>
      <c r="E394" s="60"/>
      <c r="F394" s="60"/>
      <c r="G394" s="60"/>
      <c r="H394" s="60"/>
      <c r="I394" s="60"/>
      <c r="J394" s="60"/>
      <c r="K394" s="60"/>
      <c r="L394" s="60"/>
      <c r="M394" s="60"/>
      <c r="N394" s="60"/>
      <c r="O394" s="60"/>
      <c r="P394" s="60"/>
      <c r="Q394" s="60"/>
      <c r="R394" s="60"/>
      <c r="S394" s="60"/>
    </row>
    <row r="395" spans="2:19">
      <c r="B395" s="60"/>
      <c r="C395" s="60"/>
      <c r="D395" s="60"/>
      <c r="E395" s="60"/>
      <c r="F395" s="60"/>
      <c r="G395" s="60"/>
      <c r="H395" s="60"/>
      <c r="I395" s="60"/>
      <c r="J395" s="60"/>
      <c r="K395" s="60"/>
      <c r="L395" s="60"/>
      <c r="M395" s="60"/>
      <c r="N395" s="60"/>
      <c r="O395" s="60"/>
      <c r="P395" s="60"/>
      <c r="Q395" s="60"/>
      <c r="R395" s="60"/>
      <c r="S395" s="60"/>
    </row>
    <row r="396" spans="2:19">
      <c r="B396" s="60"/>
      <c r="C396" s="60"/>
      <c r="D396" s="60"/>
      <c r="E396" s="60"/>
      <c r="F396" s="60"/>
      <c r="G396" s="60"/>
      <c r="H396" s="60"/>
      <c r="I396" s="60"/>
      <c r="J396" s="60"/>
      <c r="K396" s="60"/>
      <c r="L396" s="60"/>
      <c r="M396" s="60"/>
      <c r="N396" s="60"/>
      <c r="O396" s="60"/>
      <c r="P396" s="60"/>
      <c r="Q396" s="60"/>
      <c r="R396" s="60"/>
      <c r="S396" s="60"/>
    </row>
    <row r="397" spans="2:19">
      <c r="B397" s="60"/>
      <c r="C397" s="60"/>
      <c r="D397" s="60"/>
      <c r="E397" s="60"/>
      <c r="F397" s="60"/>
      <c r="G397" s="60"/>
      <c r="H397" s="60"/>
      <c r="I397" s="60"/>
      <c r="J397" s="60"/>
      <c r="K397" s="60"/>
      <c r="L397" s="60"/>
      <c r="M397" s="60"/>
      <c r="N397" s="60"/>
      <c r="O397" s="60"/>
      <c r="P397" s="60"/>
      <c r="Q397" s="60"/>
      <c r="R397" s="60"/>
      <c r="S397" s="60"/>
    </row>
    <row r="398" spans="2:19">
      <c r="B398" s="60"/>
      <c r="C398" s="60"/>
      <c r="D398" s="60"/>
      <c r="E398" s="60"/>
      <c r="F398" s="60"/>
      <c r="G398" s="60"/>
      <c r="H398" s="60"/>
      <c r="I398" s="60"/>
      <c r="J398" s="60"/>
      <c r="K398" s="60"/>
      <c r="L398" s="60"/>
      <c r="M398" s="60"/>
      <c r="N398" s="60"/>
      <c r="O398" s="60"/>
      <c r="P398" s="60"/>
      <c r="Q398" s="60"/>
      <c r="R398" s="60"/>
      <c r="S398" s="60"/>
    </row>
    <row r="399" spans="2:19">
      <c r="B399" s="60"/>
      <c r="C399" s="60"/>
      <c r="D399" s="60"/>
      <c r="E399" s="60"/>
      <c r="F399" s="60"/>
      <c r="G399" s="60"/>
      <c r="H399" s="60"/>
      <c r="I399" s="60"/>
      <c r="J399" s="60"/>
      <c r="K399" s="60"/>
      <c r="L399" s="60"/>
      <c r="M399" s="60"/>
      <c r="N399" s="60"/>
      <c r="O399" s="60"/>
      <c r="P399" s="60"/>
      <c r="Q399" s="60"/>
      <c r="R399" s="60"/>
      <c r="S399" s="60"/>
    </row>
    <row r="400" spans="2:19">
      <c r="B400" s="60"/>
      <c r="C400" s="60"/>
      <c r="D400" s="60"/>
      <c r="E400" s="60"/>
      <c r="F400" s="60"/>
      <c r="G400" s="60"/>
      <c r="H400" s="60"/>
      <c r="I400" s="60"/>
      <c r="J400" s="60"/>
      <c r="K400" s="60"/>
      <c r="L400" s="60"/>
      <c r="M400" s="60"/>
      <c r="N400" s="60"/>
      <c r="O400" s="60"/>
      <c r="P400" s="60"/>
      <c r="Q400" s="60"/>
      <c r="R400" s="60"/>
      <c r="S400" s="60"/>
    </row>
    <row r="401" spans="2:19">
      <c r="B401" s="60"/>
      <c r="C401" s="60"/>
      <c r="D401" s="60"/>
      <c r="E401" s="60"/>
      <c r="F401" s="60"/>
      <c r="G401" s="60"/>
      <c r="H401" s="60"/>
      <c r="I401" s="60"/>
      <c r="J401" s="60"/>
      <c r="K401" s="60"/>
      <c r="L401" s="60"/>
      <c r="M401" s="60"/>
      <c r="N401" s="60"/>
      <c r="O401" s="60"/>
      <c r="P401" s="60"/>
      <c r="Q401" s="60"/>
      <c r="R401" s="60"/>
      <c r="S401" s="60"/>
    </row>
    <row r="402" spans="2:19">
      <c r="B402" s="60"/>
      <c r="C402" s="60"/>
      <c r="D402" s="60"/>
      <c r="E402" s="60"/>
      <c r="F402" s="60"/>
      <c r="G402" s="60"/>
      <c r="H402" s="60"/>
      <c r="I402" s="60"/>
      <c r="J402" s="60"/>
      <c r="K402" s="60"/>
      <c r="L402" s="60"/>
      <c r="M402" s="60"/>
      <c r="N402" s="60"/>
      <c r="O402" s="60"/>
      <c r="P402" s="60"/>
      <c r="Q402" s="60"/>
      <c r="R402" s="60"/>
      <c r="S402" s="60"/>
    </row>
    <row r="403" spans="2:19">
      <c r="B403" s="60"/>
      <c r="C403" s="60"/>
      <c r="D403" s="60"/>
      <c r="E403" s="60"/>
      <c r="F403" s="60"/>
      <c r="G403" s="60"/>
      <c r="H403" s="60"/>
      <c r="I403" s="60"/>
      <c r="J403" s="60"/>
      <c r="K403" s="60"/>
      <c r="L403" s="60"/>
      <c r="M403" s="60"/>
      <c r="N403" s="60"/>
      <c r="O403" s="60"/>
      <c r="P403" s="60"/>
      <c r="Q403" s="60"/>
      <c r="R403" s="60"/>
      <c r="S403" s="60"/>
    </row>
    <row r="404" spans="2:19">
      <c r="B404" s="60"/>
      <c r="C404" s="60"/>
      <c r="D404" s="60"/>
      <c r="E404" s="60"/>
      <c r="F404" s="60"/>
      <c r="G404" s="60"/>
      <c r="H404" s="60"/>
      <c r="I404" s="60"/>
      <c r="J404" s="60"/>
      <c r="K404" s="60"/>
      <c r="L404" s="60"/>
      <c r="M404" s="60"/>
      <c r="N404" s="60"/>
      <c r="O404" s="60"/>
      <c r="P404" s="60"/>
      <c r="Q404" s="60"/>
      <c r="R404" s="60"/>
      <c r="S404" s="60"/>
    </row>
    <row r="405" spans="2:19">
      <c r="B405" s="60"/>
      <c r="C405" s="60"/>
      <c r="D405" s="60"/>
      <c r="E405" s="60"/>
      <c r="F405" s="60"/>
      <c r="G405" s="60"/>
      <c r="H405" s="60"/>
      <c r="I405" s="60"/>
      <c r="J405" s="60"/>
      <c r="K405" s="60"/>
      <c r="L405" s="60"/>
      <c r="M405" s="60"/>
      <c r="N405" s="60"/>
      <c r="O405" s="60"/>
      <c r="P405" s="60"/>
      <c r="Q405" s="60"/>
      <c r="R405" s="60"/>
      <c r="S405" s="60"/>
    </row>
    <row r="406" spans="2:19">
      <c r="B406" s="60"/>
      <c r="C406" s="60"/>
      <c r="D406" s="60"/>
      <c r="E406" s="60"/>
      <c r="F406" s="60"/>
      <c r="G406" s="60"/>
      <c r="H406" s="60"/>
      <c r="I406" s="60"/>
      <c r="J406" s="60"/>
      <c r="K406" s="60"/>
      <c r="L406" s="60"/>
      <c r="M406" s="60"/>
      <c r="N406" s="60"/>
      <c r="O406" s="60"/>
      <c r="P406" s="60"/>
      <c r="Q406" s="60"/>
      <c r="R406" s="60"/>
      <c r="S406" s="60"/>
    </row>
    <row r="407" spans="2:19">
      <c r="B407" s="60"/>
      <c r="C407" s="60"/>
      <c r="D407" s="60"/>
      <c r="E407" s="60"/>
      <c r="F407" s="60"/>
      <c r="G407" s="60"/>
      <c r="H407" s="60"/>
      <c r="I407" s="60"/>
      <c r="J407" s="60"/>
      <c r="K407" s="60"/>
      <c r="L407" s="60"/>
      <c r="M407" s="60"/>
      <c r="N407" s="60"/>
      <c r="O407" s="60"/>
      <c r="P407" s="60"/>
      <c r="Q407" s="60"/>
      <c r="R407" s="60"/>
      <c r="S407" s="60"/>
    </row>
    <row r="408" spans="2:19">
      <c r="B408" s="60"/>
      <c r="C408" s="60"/>
      <c r="D408" s="60"/>
      <c r="E408" s="60"/>
      <c r="F408" s="60"/>
      <c r="G408" s="60"/>
      <c r="H408" s="60"/>
      <c r="I408" s="60"/>
      <c r="J408" s="60"/>
      <c r="K408" s="60"/>
      <c r="L408" s="60"/>
      <c r="M408" s="60"/>
      <c r="N408" s="60"/>
      <c r="O408" s="60"/>
      <c r="P408" s="60"/>
      <c r="Q408" s="60"/>
      <c r="R408" s="60"/>
      <c r="S408" s="60"/>
    </row>
    <row r="409" spans="2:19">
      <c r="B409" s="60"/>
      <c r="C409" s="60"/>
      <c r="D409" s="60"/>
      <c r="E409" s="60"/>
      <c r="F409" s="60"/>
      <c r="G409" s="60"/>
      <c r="H409" s="60"/>
      <c r="I409" s="60"/>
      <c r="J409" s="60"/>
      <c r="K409" s="60"/>
      <c r="L409" s="60"/>
      <c r="M409" s="60"/>
      <c r="N409" s="60"/>
      <c r="O409" s="60"/>
      <c r="P409" s="60"/>
      <c r="Q409" s="60"/>
      <c r="R409" s="60"/>
      <c r="S409" s="60"/>
    </row>
    <row r="410" spans="2:19">
      <c r="B410" s="60"/>
      <c r="C410" s="60"/>
      <c r="D410" s="60"/>
      <c r="E410" s="60"/>
      <c r="F410" s="60"/>
      <c r="G410" s="60"/>
      <c r="H410" s="60"/>
      <c r="I410" s="60"/>
      <c r="J410" s="60"/>
      <c r="K410" s="60"/>
      <c r="L410" s="60"/>
      <c r="M410" s="60"/>
      <c r="N410" s="60"/>
      <c r="O410" s="60"/>
      <c r="P410" s="60"/>
      <c r="Q410" s="60"/>
      <c r="R410" s="60"/>
      <c r="S410" s="60"/>
    </row>
    <row r="411" spans="2:19">
      <c r="B411" s="60"/>
      <c r="C411" s="60"/>
      <c r="D411" s="60"/>
      <c r="E411" s="60"/>
      <c r="F411" s="60"/>
      <c r="G411" s="60"/>
      <c r="H411" s="60"/>
      <c r="I411" s="60"/>
      <c r="J411" s="60"/>
      <c r="K411" s="60"/>
      <c r="L411" s="60"/>
      <c r="M411" s="60"/>
      <c r="N411" s="60"/>
      <c r="O411" s="60"/>
      <c r="P411" s="60"/>
      <c r="Q411" s="60"/>
      <c r="R411" s="60"/>
      <c r="S411" s="60"/>
    </row>
    <row r="412" spans="2:19">
      <c r="B412" s="60"/>
      <c r="C412" s="60"/>
      <c r="D412" s="60"/>
      <c r="E412" s="60"/>
      <c r="F412" s="60"/>
      <c r="G412" s="60"/>
      <c r="H412" s="60"/>
      <c r="I412" s="60"/>
      <c r="J412" s="60"/>
      <c r="K412" s="60"/>
      <c r="L412" s="60"/>
      <c r="M412" s="60"/>
      <c r="N412" s="60"/>
      <c r="O412" s="60"/>
      <c r="P412" s="60"/>
      <c r="Q412" s="60"/>
      <c r="R412" s="60"/>
      <c r="S412" s="60"/>
    </row>
    <row r="413" spans="2:19">
      <c r="B413" s="60"/>
      <c r="C413" s="60"/>
      <c r="D413" s="60"/>
      <c r="E413" s="60"/>
      <c r="F413" s="60"/>
      <c r="G413" s="60"/>
      <c r="H413" s="60"/>
      <c r="I413" s="60"/>
      <c r="J413" s="60"/>
      <c r="K413" s="60"/>
      <c r="L413" s="60"/>
      <c r="M413" s="60"/>
      <c r="N413" s="60"/>
      <c r="O413" s="60"/>
      <c r="P413" s="60"/>
      <c r="Q413" s="60"/>
      <c r="R413" s="60"/>
      <c r="S413" s="60"/>
    </row>
    <row r="414" spans="2:19">
      <c r="B414" s="60"/>
      <c r="C414" s="60"/>
      <c r="D414" s="60"/>
      <c r="E414" s="60"/>
      <c r="F414" s="60"/>
      <c r="G414" s="60"/>
      <c r="H414" s="60"/>
      <c r="I414" s="60"/>
      <c r="J414" s="60"/>
      <c r="K414" s="60"/>
      <c r="L414" s="60"/>
      <c r="M414" s="60"/>
      <c r="N414" s="60"/>
      <c r="O414" s="60"/>
      <c r="P414" s="60"/>
      <c r="Q414" s="60"/>
      <c r="R414" s="60"/>
      <c r="S414" s="60"/>
    </row>
    <row r="415" spans="2:19">
      <c r="B415" s="60"/>
      <c r="C415" s="60"/>
      <c r="D415" s="60"/>
      <c r="E415" s="60"/>
      <c r="F415" s="60"/>
      <c r="G415" s="60"/>
      <c r="H415" s="60"/>
      <c r="I415" s="60"/>
      <c r="J415" s="60"/>
      <c r="K415" s="60"/>
      <c r="L415" s="60"/>
      <c r="M415" s="60"/>
      <c r="N415" s="60"/>
      <c r="O415" s="60"/>
      <c r="P415" s="60"/>
      <c r="Q415" s="60"/>
      <c r="R415" s="60"/>
      <c r="S415" s="60"/>
    </row>
    <row r="416" spans="2:19">
      <c r="B416" s="60"/>
      <c r="C416" s="60"/>
      <c r="D416" s="60"/>
      <c r="E416" s="60"/>
      <c r="F416" s="60"/>
      <c r="G416" s="60"/>
      <c r="H416" s="60"/>
      <c r="I416" s="60"/>
      <c r="J416" s="60"/>
      <c r="K416" s="60"/>
      <c r="L416" s="60"/>
      <c r="M416" s="60"/>
      <c r="N416" s="60"/>
      <c r="O416" s="60"/>
      <c r="P416" s="60"/>
      <c r="Q416" s="60"/>
      <c r="R416" s="60"/>
      <c r="S416" s="60"/>
    </row>
    <row r="417" spans="2:19">
      <c r="B417" s="60"/>
      <c r="C417" s="60"/>
      <c r="D417" s="60"/>
      <c r="E417" s="60"/>
      <c r="F417" s="60"/>
      <c r="G417" s="60"/>
      <c r="H417" s="60"/>
      <c r="I417" s="60"/>
      <c r="J417" s="60"/>
      <c r="K417" s="60"/>
      <c r="L417" s="60"/>
      <c r="M417" s="60"/>
      <c r="N417" s="60"/>
      <c r="O417" s="60"/>
      <c r="P417" s="60"/>
      <c r="Q417" s="60"/>
      <c r="R417" s="60"/>
      <c r="S417" s="60"/>
    </row>
    <row r="418" spans="2:19">
      <c r="B418" s="60"/>
      <c r="C418" s="60"/>
      <c r="D418" s="60"/>
      <c r="E418" s="60"/>
      <c r="F418" s="60"/>
      <c r="G418" s="60"/>
      <c r="H418" s="60"/>
      <c r="I418" s="60"/>
      <c r="J418" s="60"/>
      <c r="K418" s="60"/>
      <c r="L418" s="60"/>
      <c r="M418" s="60"/>
      <c r="N418" s="60"/>
      <c r="O418" s="60"/>
      <c r="P418" s="60"/>
      <c r="Q418" s="60"/>
      <c r="R418" s="60"/>
      <c r="S418" s="60"/>
    </row>
    <row r="419" spans="2:19">
      <c r="B419" s="60"/>
      <c r="C419" s="60"/>
      <c r="D419" s="60"/>
      <c r="E419" s="60"/>
      <c r="F419" s="60"/>
      <c r="G419" s="60"/>
      <c r="H419" s="60"/>
      <c r="I419" s="60"/>
      <c r="J419" s="60"/>
      <c r="K419" s="60"/>
      <c r="L419" s="60"/>
      <c r="M419" s="60"/>
      <c r="N419" s="60"/>
      <c r="O419" s="60"/>
      <c r="P419" s="60"/>
      <c r="Q419" s="60"/>
      <c r="R419" s="60"/>
      <c r="S419" s="60"/>
    </row>
    <row r="420" spans="2:19">
      <c r="B420" s="60"/>
      <c r="C420" s="60"/>
      <c r="D420" s="60"/>
      <c r="E420" s="60"/>
      <c r="F420" s="60"/>
      <c r="G420" s="60"/>
      <c r="H420" s="60"/>
      <c r="I420" s="60"/>
      <c r="J420" s="60"/>
      <c r="K420" s="60"/>
      <c r="L420" s="60"/>
      <c r="M420" s="60"/>
      <c r="N420" s="60"/>
      <c r="O420" s="60"/>
      <c r="P420" s="60"/>
      <c r="Q420" s="60"/>
      <c r="R420" s="60"/>
      <c r="S420" s="60"/>
    </row>
    <row r="421" spans="2:19">
      <c r="B421" s="60"/>
      <c r="C421" s="60"/>
      <c r="D421" s="60"/>
      <c r="E421" s="60"/>
      <c r="F421" s="60"/>
      <c r="G421" s="60"/>
      <c r="H421" s="60"/>
      <c r="I421" s="60"/>
      <c r="J421" s="60"/>
      <c r="K421" s="60"/>
      <c r="L421" s="60"/>
      <c r="M421" s="60"/>
      <c r="N421" s="60"/>
      <c r="O421" s="60"/>
      <c r="P421" s="60"/>
      <c r="Q421" s="60"/>
      <c r="R421" s="60"/>
      <c r="S421" s="60"/>
    </row>
    <row r="422" spans="2:19">
      <c r="B422" s="60"/>
      <c r="C422" s="60"/>
      <c r="D422" s="60"/>
      <c r="E422" s="60"/>
      <c r="F422" s="60"/>
      <c r="G422" s="60"/>
      <c r="H422" s="60"/>
      <c r="I422" s="60"/>
      <c r="J422" s="60"/>
      <c r="K422" s="60"/>
      <c r="L422" s="60"/>
      <c r="M422" s="60"/>
      <c r="N422" s="60"/>
      <c r="O422" s="60"/>
      <c r="P422" s="60"/>
      <c r="Q422" s="60"/>
      <c r="R422" s="60"/>
      <c r="S422" s="60"/>
    </row>
    <row r="423" spans="2:19">
      <c r="B423" s="60"/>
      <c r="C423" s="60"/>
      <c r="D423" s="60"/>
      <c r="E423" s="60"/>
      <c r="F423" s="60"/>
      <c r="G423" s="60"/>
      <c r="H423" s="60"/>
      <c r="I423" s="60"/>
      <c r="J423" s="60"/>
      <c r="K423" s="60"/>
      <c r="L423" s="60"/>
      <c r="M423" s="60"/>
      <c r="N423" s="60"/>
      <c r="O423" s="60"/>
      <c r="P423" s="60"/>
      <c r="Q423" s="60"/>
      <c r="R423" s="60"/>
      <c r="S423" s="60"/>
    </row>
    <row r="424" spans="2:19">
      <c r="B424" s="60"/>
      <c r="C424" s="60"/>
      <c r="D424" s="60"/>
      <c r="E424" s="60"/>
      <c r="F424" s="60"/>
      <c r="G424" s="60"/>
      <c r="H424" s="60"/>
      <c r="I424" s="60"/>
      <c r="J424" s="60"/>
      <c r="K424" s="60"/>
      <c r="L424" s="60"/>
      <c r="M424" s="60"/>
      <c r="N424" s="60"/>
      <c r="O424" s="60"/>
      <c r="P424" s="60"/>
      <c r="Q424" s="60"/>
      <c r="R424" s="60"/>
      <c r="S424" s="60"/>
    </row>
    <row r="425" spans="2:19">
      <c r="B425" s="60"/>
      <c r="C425" s="60"/>
      <c r="D425" s="60"/>
      <c r="E425" s="60"/>
      <c r="F425" s="60"/>
      <c r="G425" s="60"/>
      <c r="H425" s="60"/>
      <c r="I425" s="60"/>
      <c r="J425" s="60"/>
      <c r="K425" s="60"/>
      <c r="L425" s="60"/>
      <c r="M425" s="60"/>
      <c r="N425" s="60"/>
      <c r="O425" s="60"/>
      <c r="P425" s="60"/>
      <c r="Q425" s="60"/>
      <c r="R425" s="60"/>
      <c r="S425" s="60"/>
    </row>
    <row r="426" spans="2:19">
      <c r="B426" s="60"/>
      <c r="C426" s="60"/>
      <c r="D426" s="60"/>
      <c r="E426" s="60"/>
      <c r="F426" s="60"/>
      <c r="G426" s="60"/>
      <c r="H426" s="60"/>
      <c r="I426" s="60"/>
      <c r="J426" s="60"/>
      <c r="K426" s="60"/>
      <c r="L426" s="60"/>
      <c r="M426" s="60"/>
      <c r="N426" s="60"/>
      <c r="O426" s="60"/>
      <c r="P426" s="60"/>
      <c r="Q426" s="60"/>
      <c r="R426" s="60"/>
      <c r="S426" s="60"/>
    </row>
    <row r="427" spans="2:19">
      <c r="B427" s="60"/>
      <c r="C427" s="60"/>
      <c r="D427" s="60"/>
      <c r="E427" s="60"/>
      <c r="F427" s="60"/>
      <c r="G427" s="60"/>
      <c r="H427" s="60"/>
      <c r="I427" s="60"/>
      <c r="J427" s="60"/>
      <c r="K427" s="60"/>
      <c r="L427" s="60"/>
      <c r="M427" s="60"/>
      <c r="N427" s="60"/>
      <c r="O427" s="60"/>
      <c r="P427" s="60"/>
      <c r="Q427" s="60"/>
      <c r="R427" s="60"/>
      <c r="S427" s="60"/>
    </row>
    <row r="428" spans="2:19">
      <c r="B428" s="60"/>
      <c r="C428" s="60"/>
      <c r="D428" s="60"/>
      <c r="E428" s="60"/>
      <c r="F428" s="60"/>
      <c r="G428" s="60"/>
      <c r="H428" s="60"/>
      <c r="I428" s="60"/>
      <c r="J428" s="60"/>
      <c r="K428" s="60"/>
      <c r="L428" s="60"/>
      <c r="M428" s="60"/>
      <c r="N428" s="60"/>
      <c r="O428" s="60"/>
      <c r="P428" s="60"/>
      <c r="Q428" s="60"/>
      <c r="R428" s="60"/>
      <c r="S428" s="60"/>
    </row>
    <row r="429" spans="2:19">
      <c r="B429" s="60"/>
      <c r="C429" s="60"/>
      <c r="D429" s="60"/>
      <c r="E429" s="60"/>
      <c r="F429" s="60"/>
      <c r="G429" s="60"/>
      <c r="H429" s="60"/>
      <c r="I429" s="60"/>
      <c r="J429" s="60"/>
      <c r="K429" s="60"/>
      <c r="L429" s="60"/>
      <c r="M429" s="60"/>
      <c r="N429" s="60"/>
      <c r="O429" s="60"/>
      <c r="P429" s="60"/>
      <c r="Q429" s="60"/>
      <c r="R429" s="60"/>
      <c r="S429" s="60"/>
    </row>
    <row r="430" spans="2:19">
      <c r="B430" s="60"/>
      <c r="C430" s="60"/>
      <c r="D430" s="60"/>
      <c r="E430" s="60"/>
      <c r="F430" s="60"/>
      <c r="G430" s="60"/>
      <c r="H430" s="60"/>
      <c r="I430" s="60"/>
      <c r="J430" s="60"/>
      <c r="K430" s="60"/>
      <c r="L430" s="60"/>
      <c r="M430" s="60"/>
      <c r="N430" s="60"/>
      <c r="O430" s="60"/>
      <c r="P430" s="60"/>
      <c r="Q430" s="60"/>
      <c r="R430" s="60"/>
      <c r="S430" s="60"/>
    </row>
    <row r="431" spans="2:19">
      <c r="B431" s="60"/>
      <c r="C431" s="60"/>
      <c r="D431" s="60"/>
      <c r="E431" s="60"/>
      <c r="F431" s="60"/>
      <c r="G431" s="60"/>
      <c r="H431" s="60"/>
      <c r="I431" s="60"/>
      <c r="J431" s="60"/>
      <c r="K431" s="60"/>
      <c r="L431" s="60"/>
      <c r="M431" s="60"/>
      <c r="N431" s="60"/>
      <c r="O431" s="60"/>
      <c r="P431" s="60"/>
      <c r="Q431" s="60"/>
      <c r="R431" s="60"/>
      <c r="S431" s="60"/>
    </row>
    <row r="432" spans="2:19">
      <c r="B432" s="60"/>
      <c r="C432" s="60"/>
      <c r="D432" s="60"/>
      <c r="E432" s="60"/>
      <c r="F432" s="60"/>
      <c r="G432" s="60"/>
      <c r="H432" s="60"/>
      <c r="I432" s="60"/>
      <c r="J432" s="60"/>
      <c r="K432" s="60"/>
      <c r="L432" s="60"/>
      <c r="M432" s="60"/>
      <c r="N432" s="60"/>
      <c r="O432" s="60"/>
      <c r="P432" s="60"/>
      <c r="Q432" s="60"/>
      <c r="R432" s="60"/>
      <c r="S432" s="60"/>
    </row>
    <row r="433" spans="2:19">
      <c r="B433" s="60"/>
      <c r="C433" s="60"/>
      <c r="D433" s="60"/>
      <c r="E433" s="60"/>
      <c r="F433" s="60"/>
      <c r="G433" s="60"/>
      <c r="H433" s="60"/>
      <c r="I433" s="60"/>
      <c r="J433" s="60"/>
      <c r="K433" s="60"/>
      <c r="L433" s="60"/>
      <c r="M433" s="60"/>
      <c r="N433" s="60"/>
      <c r="O433" s="60"/>
      <c r="P433" s="60"/>
      <c r="Q433" s="60"/>
      <c r="R433" s="60"/>
      <c r="S433" s="60"/>
    </row>
    <row r="434" spans="2:19">
      <c r="B434" s="60"/>
      <c r="C434" s="60"/>
      <c r="D434" s="60"/>
      <c r="E434" s="60"/>
      <c r="F434" s="60"/>
      <c r="G434" s="60"/>
      <c r="H434" s="60"/>
      <c r="I434" s="60"/>
      <c r="J434" s="60"/>
      <c r="K434" s="60"/>
      <c r="L434" s="60"/>
      <c r="M434" s="60"/>
      <c r="N434" s="60"/>
      <c r="O434" s="60"/>
      <c r="P434" s="60"/>
      <c r="Q434" s="60"/>
      <c r="R434" s="60"/>
      <c r="S434" s="60"/>
    </row>
    <row r="435" spans="2:19">
      <c r="B435" s="60"/>
      <c r="C435" s="60"/>
      <c r="D435" s="60"/>
      <c r="E435" s="60"/>
      <c r="F435" s="60"/>
      <c r="G435" s="60"/>
      <c r="H435" s="60"/>
      <c r="I435" s="60"/>
      <c r="J435" s="60"/>
      <c r="K435" s="60"/>
      <c r="L435" s="60"/>
      <c r="M435" s="60"/>
      <c r="N435" s="60"/>
      <c r="O435" s="60"/>
      <c r="P435" s="60"/>
      <c r="Q435" s="60"/>
      <c r="R435" s="60"/>
      <c r="S435" s="60"/>
    </row>
    <row r="436" spans="2:19">
      <c r="B436" s="60"/>
      <c r="C436" s="60"/>
      <c r="D436" s="60"/>
      <c r="E436" s="60"/>
      <c r="F436" s="60"/>
      <c r="G436" s="60"/>
      <c r="H436" s="60"/>
      <c r="I436" s="60"/>
      <c r="J436" s="60"/>
      <c r="K436" s="60"/>
      <c r="L436" s="60"/>
      <c r="M436" s="60"/>
      <c r="N436" s="60"/>
      <c r="O436" s="60"/>
      <c r="P436" s="60"/>
      <c r="Q436" s="60"/>
      <c r="R436" s="60"/>
      <c r="S436" s="60"/>
    </row>
    <row r="437" spans="2:19">
      <c r="B437" s="60"/>
      <c r="C437" s="60"/>
      <c r="D437" s="60"/>
      <c r="E437" s="60"/>
      <c r="F437" s="60"/>
      <c r="G437" s="60"/>
      <c r="H437" s="60"/>
      <c r="I437" s="60"/>
      <c r="J437" s="60"/>
      <c r="K437" s="60"/>
      <c r="L437" s="60"/>
      <c r="M437" s="60"/>
      <c r="N437" s="60"/>
      <c r="O437" s="60"/>
      <c r="P437" s="60"/>
      <c r="Q437" s="60"/>
      <c r="R437" s="60"/>
      <c r="S437" s="60"/>
    </row>
    <row r="438" spans="2:19">
      <c r="B438" s="60"/>
      <c r="C438" s="60"/>
      <c r="D438" s="60"/>
      <c r="E438" s="60"/>
      <c r="F438" s="60"/>
      <c r="G438" s="60"/>
      <c r="H438" s="60"/>
      <c r="I438" s="60"/>
      <c r="J438" s="60"/>
      <c r="K438" s="60"/>
      <c r="L438" s="60"/>
      <c r="M438" s="60"/>
      <c r="N438" s="60"/>
      <c r="O438" s="60"/>
      <c r="P438" s="60"/>
      <c r="Q438" s="60"/>
      <c r="R438" s="60"/>
      <c r="S438" s="60"/>
    </row>
    <row r="439" spans="2:19">
      <c r="B439" s="60"/>
      <c r="C439" s="60"/>
      <c r="D439" s="60"/>
      <c r="E439" s="60"/>
      <c r="F439" s="60"/>
      <c r="G439" s="60"/>
      <c r="H439" s="60"/>
      <c r="I439" s="60"/>
      <c r="J439" s="60"/>
      <c r="K439" s="60"/>
      <c r="L439" s="60"/>
      <c r="M439" s="60"/>
      <c r="N439" s="60"/>
      <c r="O439" s="60"/>
      <c r="P439" s="60"/>
      <c r="Q439" s="60"/>
      <c r="R439" s="60"/>
      <c r="S439" s="60"/>
    </row>
    <row r="440" spans="2:19">
      <c r="B440" s="60"/>
      <c r="C440" s="60"/>
      <c r="D440" s="60"/>
      <c r="E440" s="60"/>
      <c r="F440" s="60"/>
      <c r="G440" s="60"/>
      <c r="H440" s="60"/>
      <c r="I440" s="60"/>
      <c r="J440" s="60"/>
      <c r="K440" s="60"/>
      <c r="L440" s="60"/>
      <c r="M440" s="60"/>
      <c r="N440" s="60"/>
      <c r="O440" s="60"/>
      <c r="P440" s="60"/>
      <c r="Q440" s="60"/>
      <c r="R440" s="60"/>
      <c r="S440" s="60"/>
    </row>
    <row r="441" spans="2:19">
      <c r="B441" s="60"/>
      <c r="C441" s="60"/>
      <c r="D441" s="60"/>
      <c r="E441" s="60"/>
      <c r="F441" s="60"/>
      <c r="G441" s="60"/>
      <c r="H441" s="60"/>
      <c r="I441" s="60"/>
      <c r="J441" s="60"/>
      <c r="K441" s="60"/>
      <c r="L441" s="60"/>
      <c r="M441" s="60"/>
      <c r="N441" s="60"/>
      <c r="O441" s="60"/>
      <c r="P441" s="60"/>
      <c r="Q441" s="60"/>
      <c r="R441" s="60"/>
      <c r="S441" s="60"/>
    </row>
    <row r="442" spans="2:19">
      <c r="B442" s="60"/>
      <c r="C442" s="60"/>
      <c r="D442" s="60"/>
      <c r="E442" s="60"/>
      <c r="F442" s="60"/>
      <c r="G442" s="60"/>
      <c r="H442" s="60"/>
      <c r="I442" s="60"/>
      <c r="J442" s="60"/>
      <c r="K442" s="60"/>
      <c r="L442" s="60"/>
      <c r="M442" s="60"/>
      <c r="N442" s="60"/>
      <c r="O442" s="60"/>
      <c r="P442" s="60"/>
      <c r="Q442" s="60"/>
      <c r="R442" s="60"/>
      <c r="S442" s="60"/>
    </row>
    <row r="443" spans="2:19">
      <c r="B443" s="60"/>
      <c r="C443" s="60"/>
      <c r="D443" s="60"/>
      <c r="E443" s="60"/>
      <c r="F443" s="60"/>
      <c r="G443" s="60"/>
      <c r="H443" s="60"/>
      <c r="I443" s="60"/>
      <c r="J443" s="60"/>
      <c r="K443" s="60"/>
      <c r="L443" s="60"/>
      <c r="M443" s="60"/>
      <c r="N443" s="60"/>
      <c r="O443" s="60"/>
      <c r="P443" s="60"/>
      <c r="Q443" s="60"/>
      <c r="R443" s="60"/>
      <c r="S443" s="60"/>
    </row>
    <row r="444" spans="2:19">
      <c r="B444" s="60"/>
      <c r="C444" s="60"/>
      <c r="D444" s="60"/>
      <c r="E444" s="60"/>
      <c r="F444" s="60"/>
      <c r="G444" s="60"/>
      <c r="H444" s="60"/>
      <c r="I444" s="60"/>
      <c r="J444" s="60"/>
      <c r="K444" s="60"/>
      <c r="L444" s="60"/>
      <c r="M444" s="60"/>
      <c r="N444" s="60"/>
      <c r="O444" s="60"/>
      <c r="P444" s="60"/>
      <c r="Q444" s="60"/>
      <c r="R444" s="60"/>
      <c r="S444" s="60"/>
    </row>
    <row r="445" spans="2:19">
      <c r="B445" s="60"/>
      <c r="C445" s="60"/>
      <c r="D445" s="60"/>
      <c r="E445" s="60"/>
      <c r="F445" s="60"/>
      <c r="G445" s="60"/>
      <c r="H445" s="60"/>
      <c r="I445" s="60"/>
      <c r="J445" s="60"/>
      <c r="K445" s="60"/>
      <c r="L445" s="60"/>
      <c r="M445" s="60"/>
      <c r="N445" s="60"/>
      <c r="O445" s="60"/>
      <c r="P445" s="60"/>
      <c r="Q445" s="60"/>
      <c r="R445" s="60"/>
      <c r="S445" s="60"/>
    </row>
    <row r="446" spans="2:19">
      <c r="B446" s="60"/>
      <c r="C446" s="60"/>
      <c r="D446" s="60"/>
      <c r="E446" s="60"/>
      <c r="F446" s="60"/>
      <c r="G446" s="60"/>
      <c r="H446" s="60"/>
      <c r="I446" s="60"/>
      <c r="J446" s="60"/>
      <c r="K446" s="60"/>
      <c r="L446" s="60"/>
      <c r="M446" s="60"/>
      <c r="N446" s="60"/>
      <c r="O446" s="60"/>
      <c r="P446" s="60"/>
      <c r="Q446" s="60"/>
      <c r="R446" s="60"/>
      <c r="S446" s="60"/>
    </row>
    <row r="447" spans="2:19">
      <c r="B447" s="60"/>
      <c r="C447" s="60"/>
      <c r="D447" s="60"/>
      <c r="E447" s="60"/>
      <c r="F447" s="60"/>
      <c r="G447" s="60"/>
      <c r="H447" s="60"/>
      <c r="I447" s="60"/>
      <c r="J447" s="60"/>
      <c r="K447" s="60"/>
      <c r="L447" s="60"/>
      <c r="M447" s="60"/>
      <c r="N447" s="60"/>
      <c r="O447" s="60"/>
      <c r="P447" s="60"/>
      <c r="Q447" s="60"/>
      <c r="R447" s="60"/>
      <c r="S447" s="60"/>
    </row>
    <row r="448" spans="2:19">
      <c r="B448" s="60"/>
      <c r="C448" s="60"/>
      <c r="D448" s="60"/>
      <c r="E448" s="60"/>
      <c r="F448" s="60"/>
      <c r="G448" s="60"/>
      <c r="H448" s="60"/>
      <c r="I448" s="60"/>
      <c r="J448" s="60"/>
      <c r="K448" s="60"/>
      <c r="L448" s="60"/>
      <c r="M448" s="60"/>
      <c r="N448" s="60"/>
      <c r="O448" s="60"/>
      <c r="P448" s="60"/>
      <c r="Q448" s="60"/>
      <c r="R448" s="60"/>
      <c r="S448" s="60"/>
    </row>
    <row r="449" spans="2:19">
      <c r="B449" s="60"/>
      <c r="C449" s="60"/>
      <c r="D449" s="60"/>
      <c r="E449" s="60"/>
      <c r="F449" s="60"/>
      <c r="G449" s="60"/>
      <c r="H449" s="60"/>
      <c r="I449" s="60"/>
      <c r="J449" s="60"/>
      <c r="K449" s="60"/>
      <c r="L449" s="60"/>
      <c r="M449" s="60"/>
      <c r="N449" s="60"/>
      <c r="O449" s="60"/>
      <c r="P449" s="60"/>
      <c r="Q449" s="60"/>
      <c r="R449" s="60"/>
      <c r="S449" s="60"/>
    </row>
    <row r="450" spans="2:19">
      <c r="B450" s="60"/>
      <c r="C450" s="60"/>
      <c r="D450" s="60"/>
      <c r="E450" s="60"/>
      <c r="F450" s="60"/>
      <c r="G450" s="60"/>
      <c r="H450" s="60"/>
      <c r="I450" s="60"/>
      <c r="J450" s="60"/>
      <c r="K450" s="60"/>
      <c r="L450" s="60"/>
      <c r="M450" s="60"/>
      <c r="N450" s="60"/>
      <c r="O450" s="60"/>
      <c r="P450" s="60"/>
      <c r="Q450" s="60"/>
      <c r="R450" s="60"/>
      <c r="S450" s="60"/>
    </row>
    <row r="451" spans="2:19">
      <c r="B451" s="60"/>
      <c r="C451" s="60"/>
      <c r="D451" s="60"/>
      <c r="E451" s="60"/>
      <c r="F451" s="60"/>
      <c r="G451" s="60"/>
      <c r="H451" s="60"/>
      <c r="I451" s="60"/>
      <c r="J451" s="60"/>
      <c r="K451" s="60"/>
      <c r="L451" s="60"/>
      <c r="M451" s="60"/>
      <c r="N451" s="60"/>
      <c r="O451" s="60"/>
      <c r="P451" s="60"/>
      <c r="Q451" s="60"/>
      <c r="R451" s="60"/>
      <c r="S451" s="60"/>
    </row>
    <row r="452" spans="2:19">
      <c r="B452" s="60"/>
      <c r="C452" s="60"/>
      <c r="D452" s="60"/>
      <c r="E452" s="60"/>
      <c r="F452" s="60"/>
      <c r="G452" s="60"/>
      <c r="H452" s="60"/>
      <c r="I452" s="60"/>
      <c r="J452" s="60"/>
      <c r="K452" s="60"/>
      <c r="L452" s="60"/>
      <c r="M452" s="60"/>
      <c r="N452" s="60"/>
      <c r="O452" s="60"/>
      <c r="P452" s="60"/>
      <c r="Q452" s="60"/>
      <c r="R452" s="60"/>
      <c r="S452" s="60"/>
    </row>
    <row r="453" spans="2:19">
      <c r="B453" s="60"/>
      <c r="C453" s="60"/>
      <c r="D453" s="60"/>
      <c r="E453" s="60"/>
      <c r="F453" s="60"/>
      <c r="G453" s="60"/>
      <c r="H453" s="60"/>
      <c r="I453" s="60"/>
      <c r="J453" s="60"/>
      <c r="K453" s="60"/>
      <c r="L453" s="60"/>
      <c r="M453" s="60"/>
      <c r="N453" s="60"/>
      <c r="O453" s="60"/>
      <c r="P453" s="60"/>
      <c r="Q453" s="60"/>
      <c r="R453" s="60"/>
      <c r="S453" s="60"/>
    </row>
    <row r="454" spans="2:19">
      <c r="B454" s="60"/>
      <c r="C454" s="60"/>
      <c r="D454" s="60"/>
      <c r="E454" s="60"/>
      <c r="F454" s="60"/>
      <c r="G454" s="60"/>
      <c r="H454" s="60"/>
      <c r="I454" s="60"/>
      <c r="J454" s="60"/>
      <c r="K454" s="60"/>
      <c r="L454" s="60"/>
      <c r="M454" s="60"/>
      <c r="N454" s="60"/>
      <c r="O454" s="60"/>
      <c r="P454" s="60"/>
      <c r="Q454" s="60"/>
      <c r="R454" s="60"/>
      <c r="S454" s="60"/>
    </row>
    <row r="455" spans="2:19">
      <c r="B455" s="60"/>
      <c r="C455" s="60"/>
      <c r="D455" s="60"/>
      <c r="E455" s="60"/>
      <c r="F455" s="60"/>
      <c r="G455" s="60"/>
      <c r="H455" s="60"/>
      <c r="I455" s="60"/>
      <c r="J455" s="60"/>
      <c r="K455" s="60"/>
      <c r="L455" s="60"/>
      <c r="M455" s="60"/>
      <c r="N455" s="60"/>
      <c r="O455" s="60"/>
      <c r="P455" s="60"/>
      <c r="Q455" s="60"/>
      <c r="R455" s="60"/>
      <c r="S455" s="60"/>
    </row>
    <row r="456" spans="2:19">
      <c r="B456" s="60"/>
      <c r="C456" s="60"/>
      <c r="D456" s="60"/>
      <c r="E456" s="60"/>
      <c r="F456" s="60"/>
      <c r="G456" s="60"/>
      <c r="H456" s="60"/>
      <c r="I456" s="60"/>
      <c r="J456" s="60"/>
      <c r="K456" s="60"/>
      <c r="L456" s="60"/>
      <c r="M456" s="60"/>
      <c r="N456" s="60"/>
      <c r="O456" s="60"/>
      <c r="P456" s="60"/>
      <c r="Q456" s="60"/>
      <c r="R456" s="60"/>
      <c r="S456" s="60"/>
    </row>
    <row r="457" spans="2:19">
      <c r="B457" s="60"/>
      <c r="C457" s="60"/>
      <c r="D457" s="60"/>
      <c r="E457" s="60"/>
      <c r="F457" s="60"/>
      <c r="G457" s="60"/>
      <c r="H457" s="60"/>
      <c r="I457" s="60"/>
      <c r="J457" s="60"/>
      <c r="K457" s="60"/>
      <c r="L457" s="60"/>
      <c r="M457" s="60"/>
      <c r="N457" s="60"/>
      <c r="O457" s="60"/>
      <c r="P457" s="60"/>
      <c r="Q457" s="60"/>
      <c r="R457" s="60"/>
      <c r="S457" s="60"/>
    </row>
    <row r="458" spans="2:19">
      <c r="B458" s="60"/>
      <c r="C458" s="60"/>
      <c r="D458" s="60"/>
      <c r="E458" s="60"/>
      <c r="F458" s="60"/>
      <c r="G458" s="60"/>
      <c r="H458" s="60"/>
      <c r="I458" s="60"/>
      <c r="J458" s="60"/>
      <c r="K458" s="60"/>
      <c r="L458" s="60"/>
      <c r="M458" s="60"/>
      <c r="N458" s="60"/>
      <c r="O458" s="60"/>
      <c r="P458" s="60"/>
      <c r="Q458" s="60"/>
      <c r="R458" s="60"/>
      <c r="S458" s="60"/>
    </row>
    <row r="459" spans="2:19">
      <c r="B459" s="60"/>
      <c r="C459" s="60"/>
      <c r="D459" s="60"/>
      <c r="E459" s="60"/>
      <c r="F459" s="60"/>
      <c r="G459" s="60"/>
      <c r="H459" s="60"/>
      <c r="I459" s="60"/>
      <c r="J459" s="60"/>
      <c r="K459" s="60"/>
      <c r="L459" s="60"/>
      <c r="M459" s="60"/>
      <c r="N459" s="60"/>
      <c r="O459" s="60"/>
      <c r="P459" s="60"/>
      <c r="Q459" s="60"/>
      <c r="R459" s="60"/>
      <c r="S459" s="60"/>
    </row>
    <row r="460" spans="2:19">
      <c r="B460" s="60"/>
      <c r="C460" s="60"/>
      <c r="D460" s="60"/>
      <c r="E460" s="60"/>
      <c r="F460" s="60"/>
      <c r="G460" s="60"/>
      <c r="H460" s="60"/>
      <c r="I460" s="60"/>
      <c r="J460" s="60"/>
      <c r="K460" s="60"/>
      <c r="L460" s="60"/>
      <c r="M460" s="60"/>
      <c r="N460" s="60"/>
      <c r="O460" s="60"/>
      <c r="P460" s="60"/>
      <c r="Q460" s="60"/>
      <c r="R460" s="60"/>
      <c r="S460" s="60"/>
    </row>
    <row r="461" spans="2:19">
      <c r="B461" s="60"/>
      <c r="C461" s="60"/>
      <c r="D461" s="60"/>
      <c r="E461" s="60"/>
      <c r="F461" s="60"/>
      <c r="G461" s="60"/>
      <c r="H461" s="60"/>
      <c r="I461" s="60"/>
      <c r="J461" s="60"/>
      <c r="K461" s="60"/>
      <c r="L461" s="60"/>
      <c r="M461" s="60"/>
      <c r="N461" s="60"/>
      <c r="O461" s="60"/>
      <c r="P461" s="60"/>
      <c r="Q461" s="60"/>
      <c r="R461" s="60"/>
      <c r="S461" s="60"/>
    </row>
    <row r="462" spans="2:19">
      <c r="B462" s="60"/>
      <c r="C462" s="60"/>
      <c r="D462" s="60"/>
      <c r="E462" s="60"/>
      <c r="F462" s="60"/>
      <c r="G462" s="60"/>
      <c r="H462" s="60"/>
      <c r="I462" s="60"/>
      <c r="J462" s="60"/>
      <c r="K462" s="60"/>
      <c r="L462" s="60"/>
      <c r="M462" s="60"/>
      <c r="N462" s="60"/>
      <c r="O462" s="60"/>
      <c r="P462" s="60"/>
      <c r="Q462" s="60"/>
      <c r="R462" s="60"/>
      <c r="S462" s="60"/>
    </row>
    <row r="463" spans="2:19">
      <c r="B463" s="60"/>
      <c r="C463" s="60"/>
      <c r="D463" s="60"/>
      <c r="E463" s="60"/>
      <c r="F463" s="60"/>
      <c r="G463" s="60"/>
      <c r="H463" s="60"/>
      <c r="I463" s="60"/>
      <c r="J463" s="60"/>
      <c r="K463" s="60"/>
      <c r="L463" s="60"/>
      <c r="M463" s="60"/>
      <c r="N463" s="60"/>
      <c r="O463" s="60"/>
      <c r="P463" s="60"/>
      <c r="Q463" s="60"/>
      <c r="R463" s="60"/>
      <c r="S463" s="60"/>
    </row>
    <row r="464" spans="2:19">
      <c r="B464" s="60"/>
      <c r="C464" s="60"/>
      <c r="D464" s="60"/>
      <c r="E464" s="60"/>
      <c r="F464" s="60"/>
      <c r="G464" s="60"/>
      <c r="H464" s="60"/>
      <c r="I464" s="60"/>
      <c r="J464" s="60"/>
      <c r="K464" s="60"/>
      <c r="L464" s="60"/>
      <c r="M464" s="60"/>
      <c r="N464" s="60"/>
      <c r="O464" s="60"/>
      <c r="P464" s="60"/>
      <c r="Q464" s="60"/>
      <c r="R464" s="60"/>
      <c r="S464" s="60"/>
    </row>
    <row r="465" spans="2:19">
      <c r="B465" s="60"/>
      <c r="C465" s="60"/>
      <c r="D465" s="60"/>
      <c r="E465" s="60"/>
      <c r="F465" s="60"/>
      <c r="G465" s="60"/>
      <c r="H465" s="60"/>
      <c r="I465" s="60"/>
      <c r="J465" s="60"/>
      <c r="K465" s="60"/>
      <c r="L465" s="60"/>
      <c r="M465" s="60"/>
      <c r="N465" s="60"/>
      <c r="O465" s="60"/>
      <c r="P465" s="60"/>
      <c r="Q465" s="60"/>
      <c r="R465" s="60"/>
      <c r="S465" s="60"/>
    </row>
    <row r="466" spans="2:19">
      <c r="B466" s="60"/>
      <c r="C466" s="60"/>
      <c r="D466" s="60"/>
      <c r="E466" s="60"/>
      <c r="F466" s="60"/>
      <c r="G466" s="60"/>
      <c r="H466" s="60"/>
      <c r="I466" s="60"/>
      <c r="J466" s="60"/>
      <c r="K466" s="60"/>
      <c r="L466" s="60"/>
      <c r="M466" s="60"/>
      <c r="N466" s="60"/>
      <c r="O466" s="60"/>
      <c r="P466" s="60"/>
      <c r="Q466" s="60"/>
      <c r="R466" s="60"/>
      <c r="S466" s="60"/>
    </row>
    <row r="467" spans="2:19">
      <c r="B467" s="60"/>
      <c r="C467" s="60"/>
      <c r="D467" s="60"/>
      <c r="E467" s="60"/>
      <c r="F467" s="60"/>
      <c r="G467" s="60"/>
      <c r="H467" s="60"/>
      <c r="I467" s="60"/>
      <c r="J467" s="60"/>
      <c r="K467" s="60"/>
      <c r="L467" s="60"/>
      <c r="M467" s="60"/>
      <c r="N467" s="60"/>
      <c r="O467" s="60"/>
      <c r="P467" s="60"/>
      <c r="Q467" s="60"/>
      <c r="R467" s="60"/>
      <c r="S467" s="60"/>
    </row>
    <row r="468" spans="2:19">
      <c r="B468" s="60"/>
      <c r="C468" s="60"/>
      <c r="D468" s="60"/>
      <c r="E468" s="60"/>
      <c r="F468" s="60"/>
      <c r="G468" s="60"/>
      <c r="H468" s="60"/>
      <c r="I468" s="60"/>
      <c r="J468" s="60"/>
      <c r="K468" s="60"/>
      <c r="L468" s="60"/>
      <c r="M468" s="60"/>
      <c r="N468" s="60"/>
      <c r="O468" s="60"/>
      <c r="P468" s="60"/>
      <c r="Q468" s="60"/>
      <c r="R468" s="60"/>
      <c r="S468" s="60"/>
    </row>
    <row r="469" spans="2:19">
      <c r="B469" s="60"/>
      <c r="C469" s="60"/>
      <c r="D469" s="60"/>
      <c r="E469" s="60"/>
      <c r="F469" s="60"/>
      <c r="G469" s="60"/>
      <c r="H469" s="60"/>
      <c r="I469" s="60"/>
      <c r="J469" s="60"/>
      <c r="K469" s="60"/>
      <c r="L469" s="60"/>
      <c r="M469" s="60"/>
      <c r="N469" s="60"/>
      <c r="O469" s="60"/>
      <c r="P469" s="60"/>
      <c r="Q469" s="60"/>
      <c r="R469" s="60"/>
      <c r="S469" s="60"/>
    </row>
    <row r="470" spans="2:19">
      <c r="B470" s="60"/>
      <c r="C470" s="60"/>
      <c r="D470" s="60"/>
      <c r="E470" s="60"/>
      <c r="F470" s="60"/>
      <c r="G470" s="60"/>
      <c r="H470" s="60"/>
      <c r="I470" s="60"/>
      <c r="J470" s="60"/>
      <c r="K470" s="60"/>
      <c r="L470" s="60"/>
      <c r="M470" s="60"/>
      <c r="N470" s="60"/>
      <c r="O470" s="60"/>
      <c r="P470" s="60"/>
      <c r="Q470" s="60"/>
      <c r="R470" s="60"/>
      <c r="S470" s="60"/>
    </row>
    <row r="471" spans="2:19">
      <c r="B471" s="60"/>
      <c r="C471" s="60"/>
      <c r="D471" s="60"/>
      <c r="E471" s="60"/>
      <c r="F471" s="60"/>
      <c r="G471" s="60"/>
      <c r="H471" s="60"/>
      <c r="I471" s="60"/>
      <c r="J471" s="60"/>
      <c r="K471" s="60"/>
      <c r="L471" s="60"/>
      <c r="M471" s="60"/>
      <c r="N471" s="60"/>
      <c r="O471" s="60"/>
      <c r="P471" s="60"/>
      <c r="Q471" s="60"/>
      <c r="R471" s="60"/>
      <c r="S471" s="60"/>
    </row>
    <row r="472" spans="2:19">
      <c r="B472" s="60"/>
      <c r="C472" s="60"/>
      <c r="D472" s="60"/>
      <c r="E472" s="60"/>
      <c r="F472" s="60"/>
      <c r="G472" s="60"/>
      <c r="H472" s="60"/>
      <c r="I472" s="60"/>
      <c r="J472" s="60"/>
      <c r="K472" s="60"/>
      <c r="L472" s="60"/>
      <c r="M472" s="60"/>
      <c r="N472" s="60"/>
      <c r="O472" s="60"/>
      <c r="P472" s="60"/>
      <c r="Q472" s="60"/>
      <c r="R472" s="60"/>
      <c r="S472" s="60"/>
    </row>
    <row r="473" spans="2:19">
      <c r="B473" s="60"/>
      <c r="C473" s="60"/>
      <c r="D473" s="60"/>
      <c r="E473" s="60"/>
      <c r="F473" s="60"/>
      <c r="G473" s="60"/>
      <c r="H473" s="60"/>
      <c r="I473" s="60"/>
      <c r="J473" s="60"/>
      <c r="K473" s="60"/>
      <c r="L473" s="60"/>
      <c r="M473" s="60"/>
      <c r="N473" s="60"/>
      <c r="O473" s="60"/>
      <c r="P473" s="60"/>
      <c r="Q473" s="60"/>
      <c r="R473" s="60"/>
      <c r="S473" s="60"/>
    </row>
    <row r="474" spans="2:19">
      <c r="B474" s="60"/>
      <c r="C474" s="60"/>
      <c r="D474" s="60"/>
      <c r="E474" s="60"/>
      <c r="F474" s="60"/>
      <c r="G474" s="60"/>
      <c r="H474" s="60"/>
      <c r="I474" s="60"/>
      <c r="J474" s="60"/>
      <c r="K474" s="60"/>
      <c r="L474" s="60"/>
      <c r="M474" s="60"/>
      <c r="N474" s="60"/>
      <c r="O474" s="60"/>
      <c r="P474" s="60"/>
      <c r="Q474" s="60"/>
      <c r="R474" s="60"/>
      <c r="S474" s="60"/>
    </row>
    <row r="475" spans="2:19">
      <c r="B475" s="60"/>
      <c r="C475" s="60"/>
      <c r="D475" s="60"/>
      <c r="E475" s="60"/>
      <c r="F475" s="60"/>
      <c r="G475" s="60"/>
      <c r="H475" s="60"/>
      <c r="I475" s="60"/>
      <c r="J475" s="60"/>
      <c r="K475" s="60"/>
      <c r="L475" s="60"/>
      <c r="M475" s="60"/>
      <c r="N475" s="60"/>
      <c r="O475" s="60"/>
      <c r="P475" s="60"/>
      <c r="Q475" s="60"/>
      <c r="R475" s="60"/>
      <c r="S475" s="60"/>
    </row>
    <row r="476" spans="2:19">
      <c r="B476" s="60"/>
      <c r="C476" s="60"/>
      <c r="D476" s="60"/>
      <c r="E476" s="60"/>
      <c r="F476" s="60"/>
      <c r="G476" s="60"/>
      <c r="H476" s="60"/>
      <c r="I476" s="60"/>
      <c r="J476" s="60"/>
      <c r="K476" s="60"/>
      <c r="L476" s="60"/>
      <c r="M476" s="60"/>
      <c r="N476" s="60"/>
      <c r="O476" s="60"/>
      <c r="P476" s="60"/>
      <c r="Q476" s="60"/>
      <c r="R476" s="60"/>
      <c r="S476" s="60"/>
    </row>
    <row r="477" spans="2:19">
      <c r="B477" s="60"/>
      <c r="C477" s="60"/>
      <c r="D477" s="60"/>
      <c r="E477" s="60"/>
      <c r="F477" s="60"/>
      <c r="G477" s="60"/>
      <c r="H477" s="60"/>
      <c r="I477" s="60"/>
      <c r="J477" s="60"/>
      <c r="K477" s="60"/>
      <c r="L477" s="60"/>
      <c r="M477" s="60"/>
      <c r="N477" s="60"/>
      <c r="O477" s="60"/>
      <c r="P477" s="60"/>
      <c r="Q477" s="60"/>
      <c r="R477" s="60"/>
      <c r="S477" s="60"/>
    </row>
    <row r="478" spans="2:19">
      <c r="B478" s="60"/>
      <c r="C478" s="60"/>
      <c r="D478" s="60"/>
      <c r="E478" s="60"/>
      <c r="F478" s="60"/>
      <c r="G478" s="60"/>
      <c r="H478" s="60"/>
      <c r="I478" s="60"/>
      <c r="J478" s="60"/>
      <c r="K478" s="60"/>
      <c r="L478" s="60"/>
      <c r="M478" s="60"/>
      <c r="N478" s="60"/>
      <c r="O478" s="60"/>
      <c r="P478" s="60"/>
      <c r="Q478" s="60"/>
      <c r="R478" s="60"/>
      <c r="S478" s="60"/>
    </row>
    <row r="479" spans="2:19">
      <c r="B479" s="60"/>
      <c r="C479" s="60"/>
      <c r="D479" s="60"/>
      <c r="E479" s="60"/>
      <c r="F479" s="60"/>
      <c r="G479" s="60"/>
      <c r="H479" s="60"/>
      <c r="I479" s="60"/>
      <c r="J479" s="60"/>
      <c r="K479" s="60"/>
      <c r="L479" s="60"/>
      <c r="M479" s="60"/>
      <c r="N479" s="60"/>
      <c r="O479" s="60"/>
      <c r="P479" s="60"/>
      <c r="Q479" s="60"/>
      <c r="R479" s="60"/>
      <c r="S479" s="60"/>
    </row>
    <row r="480" spans="2:19">
      <c r="B480" s="60"/>
      <c r="C480" s="60"/>
      <c r="D480" s="60"/>
      <c r="E480" s="60"/>
      <c r="F480" s="60"/>
      <c r="G480" s="60"/>
      <c r="H480" s="60"/>
      <c r="I480" s="60"/>
      <c r="J480" s="60"/>
      <c r="K480" s="60"/>
      <c r="L480" s="60"/>
      <c r="M480" s="60"/>
      <c r="N480" s="60"/>
      <c r="O480" s="60"/>
      <c r="P480" s="60"/>
      <c r="Q480" s="60"/>
      <c r="R480" s="60"/>
      <c r="S480" s="60"/>
    </row>
    <row r="481" spans="2:19">
      <c r="B481" s="60"/>
      <c r="C481" s="60"/>
      <c r="D481" s="60"/>
      <c r="E481" s="60"/>
      <c r="F481" s="60"/>
      <c r="G481" s="60"/>
      <c r="H481" s="60"/>
      <c r="I481" s="60"/>
      <c r="J481" s="60"/>
      <c r="K481" s="60"/>
      <c r="L481" s="60"/>
      <c r="M481" s="60"/>
      <c r="N481" s="60"/>
      <c r="O481" s="60"/>
      <c r="P481" s="60"/>
      <c r="Q481" s="60"/>
      <c r="R481" s="60"/>
      <c r="S481" s="60"/>
    </row>
    <row r="482" spans="2:19">
      <c r="B482" s="60"/>
      <c r="C482" s="60"/>
      <c r="D482" s="60"/>
      <c r="E482" s="60"/>
      <c r="F482" s="60"/>
      <c r="G482" s="60"/>
      <c r="H482" s="60"/>
      <c r="I482" s="60"/>
      <c r="J482" s="60"/>
      <c r="K482" s="60"/>
      <c r="L482" s="60"/>
      <c r="M482" s="60"/>
      <c r="N482" s="60"/>
      <c r="O482" s="60"/>
      <c r="P482" s="60"/>
      <c r="Q482" s="60"/>
      <c r="R482" s="60"/>
      <c r="S482" s="60"/>
    </row>
    <row r="483" spans="2:19">
      <c r="B483" s="60"/>
      <c r="C483" s="60"/>
      <c r="D483" s="60"/>
      <c r="E483" s="60"/>
      <c r="F483" s="60"/>
      <c r="G483" s="60"/>
      <c r="H483" s="60"/>
      <c r="I483" s="60"/>
      <c r="J483" s="60"/>
      <c r="K483" s="60"/>
      <c r="L483" s="60"/>
      <c r="M483" s="60"/>
      <c r="N483" s="60"/>
      <c r="O483" s="60"/>
      <c r="P483" s="60"/>
      <c r="Q483" s="60"/>
      <c r="R483" s="60"/>
      <c r="S483" s="60"/>
    </row>
    <row r="484" spans="2:19">
      <c r="B484" s="60"/>
      <c r="C484" s="60"/>
      <c r="D484" s="60"/>
      <c r="E484" s="60"/>
      <c r="F484" s="60"/>
      <c r="G484" s="60"/>
      <c r="H484" s="60"/>
      <c r="I484" s="60"/>
      <c r="J484" s="60"/>
      <c r="K484" s="60"/>
      <c r="L484" s="60"/>
      <c r="M484" s="60"/>
      <c r="N484" s="60"/>
      <c r="O484" s="60"/>
      <c r="P484" s="60"/>
      <c r="Q484" s="60"/>
      <c r="R484" s="60"/>
      <c r="S484" s="60"/>
    </row>
    <row r="485" spans="2:19">
      <c r="B485" s="60"/>
      <c r="C485" s="60"/>
      <c r="D485" s="60"/>
      <c r="E485" s="60"/>
      <c r="F485" s="60"/>
      <c r="G485" s="60"/>
      <c r="H485" s="60"/>
      <c r="I485" s="60"/>
      <c r="J485" s="60"/>
      <c r="K485" s="60"/>
      <c r="L485" s="60"/>
      <c r="M485" s="60"/>
      <c r="N485" s="60"/>
      <c r="O485" s="60"/>
      <c r="P485" s="60"/>
      <c r="Q485" s="60"/>
      <c r="R485" s="60"/>
      <c r="S485" s="60"/>
    </row>
    <row r="486" spans="2:19">
      <c r="B486" s="60"/>
      <c r="C486" s="60"/>
      <c r="D486" s="60"/>
      <c r="E486" s="60"/>
      <c r="F486" s="60"/>
      <c r="G486" s="60"/>
      <c r="H486" s="60"/>
      <c r="I486" s="60"/>
      <c r="J486" s="60"/>
      <c r="K486" s="60"/>
      <c r="L486" s="60"/>
      <c r="M486" s="60"/>
      <c r="N486" s="60"/>
      <c r="O486" s="60"/>
      <c r="P486" s="60"/>
      <c r="Q486" s="60"/>
      <c r="R486" s="60"/>
      <c r="S486" s="60"/>
    </row>
    <row r="487" spans="2:19">
      <c r="B487" s="60"/>
      <c r="C487" s="60"/>
      <c r="D487" s="60"/>
      <c r="E487" s="60"/>
      <c r="F487" s="60"/>
      <c r="G487" s="60"/>
      <c r="H487" s="60"/>
      <c r="I487" s="60"/>
      <c r="J487" s="60"/>
      <c r="K487" s="60"/>
      <c r="L487" s="60"/>
      <c r="M487" s="60"/>
      <c r="N487" s="60"/>
      <c r="O487" s="60"/>
      <c r="P487" s="60"/>
      <c r="Q487" s="60"/>
      <c r="R487" s="60"/>
      <c r="S487" s="60"/>
    </row>
    <row r="488" spans="2:19">
      <c r="B488" s="60"/>
      <c r="C488" s="60"/>
      <c r="D488" s="60"/>
      <c r="E488" s="60"/>
      <c r="F488" s="60"/>
      <c r="G488" s="60"/>
      <c r="H488" s="60"/>
      <c r="I488" s="60"/>
      <c r="J488" s="60"/>
      <c r="K488" s="60"/>
      <c r="L488" s="60"/>
      <c r="M488" s="60"/>
      <c r="N488" s="60"/>
      <c r="O488" s="60"/>
      <c r="P488" s="60"/>
      <c r="Q488" s="60"/>
      <c r="R488" s="60"/>
      <c r="S488" s="60"/>
    </row>
    <row r="489" spans="2:19">
      <c r="B489" s="60"/>
      <c r="C489" s="60"/>
      <c r="D489" s="60"/>
      <c r="E489" s="60"/>
      <c r="F489" s="60"/>
      <c r="G489" s="60"/>
      <c r="H489" s="60"/>
      <c r="I489" s="60"/>
      <c r="J489" s="60"/>
      <c r="K489" s="60"/>
      <c r="L489" s="60"/>
      <c r="M489" s="60"/>
      <c r="N489" s="60"/>
      <c r="O489" s="60"/>
      <c r="P489" s="60"/>
      <c r="Q489" s="60"/>
      <c r="R489" s="60"/>
      <c r="S489" s="60"/>
    </row>
    <row r="490" spans="2:19">
      <c r="B490" s="60"/>
      <c r="C490" s="60"/>
      <c r="D490" s="60"/>
      <c r="E490" s="60"/>
      <c r="F490" s="60"/>
      <c r="G490" s="60"/>
      <c r="H490" s="60"/>
      <c r="I490" s="60"/>
      <c r="J490" s="60"/>
      <c r="K490" s="60"/>
      <c r="L490" s="60"/>
      <c r="M490" s="60"/>
      <c r="N490" s="60"/>
      <c r="O490" s="60"/>
      <c r="P490" s="60"/>
      <c r="Q490" s="60"/>
      <c r="R490" s="60"/>
      <c r="S490" s="60"/>
    </row>
    <row r="491" spans="2:19">
      <c r="B491" s="60"/>
      <c r="C491" s="60"/>
      <c r="D491" s="60"/>
      <c r="E491" s="60"/>
      <c r="F491" s="60"/>
      <c r="G491" s="60"/>
      <c r="H491" s="60"/>
      <c r="I491" s="60"/>
      <c r="J491" s="60"/>
      <c r="K491" s="60"/>
      <c r="L491" s="60"/>
      <c r="M491" s="60"/>
      <c r="N491" s="60"/>
      <c r="O491" s="60"/>
      <c r="P491" s="60"/>
      <c r="Q491" s="60"/>
      <c r="R491" s="60"/>
      <c r="S491" s="60"/>
    </row>
    <row r="492" spans="2:19">
      <c r="B492" s="60"/>
      <c r="C492" s="60"/>
      <c r="D492" s="60"/>
      <c r="E492" s="60"/>
      <c r="F492" s="60"/>
      <c r="G492" s="60"/>
      <c r="H492" s="60"/>
      <c r="I492" s="60"/>
      <c r="J492" s="60"/>
      <c r="K492" s="60"/>
      <c r="L492" s="60"/>
      <c r="M492" s="60"/>
      <c r="N492" s="60"/>
      <c r="O492" s="60"/>
      <c r="P492" s="60"/>
      <c r="Q492" s="60"/>
      <c r="R492" s="60"/>
      <c r="S492" s="60"/>
    </row>
    <row r="493" spans="2:19">
      <c r="B493" s="60"/>
      <c r="C493" s="60"/>
      <c r="D493" s="60"/>
      <c r="E493" s="60"/>
      <c r="F493" s="60"/>
      <c r="G493" s="60"/>
      <c r="H493" s="60"/>
      <c r="I493" s="60"/>
      <c r="J493" s="60"/>
      <c r="K493" s="60"/>
      <c r="L493" s="60"/>
      <c r="M493" s="60"/>
      <c r="N493" s="60"/>
      <c r="O493" s="60"/>
      <c r="P493" s="60"/>
      <c r="Q493" s="60"/>
      <c r="R493" s="60"/>
      <c r="S493" s="60"/>
    </row>
    <row r="494" spans="2:19">
      <c r="B494" s="60"/>
      <c r="C494" s="60"/>
      <c r="D494" s="60"/>
      <c r="E494" s="60"/>
      <c r="F494" s="60"/>
      <c r="G494" s="60"/>
      <c r="H494" s="60"/>
      <c r="I494" s="60"/>
      <c r="J494" s="60"/>
      <c r="K494" s="60"/>
      <c r="L494" s="60"/>
      <c r="M494" s="60"/>
      <c r="N494" s="60"/>
      <c r="O494" s="60"/>
      <c r="P494" s="60"/>
      <c r="Q494" s="60"/>
      <c r="R494" s="60"/>
      <c r="S494" s="60"/>
    </row>
    <row r="495" spans="2:19">
      <c r="B495" s="60"/>
      <c r="C495" s="60"/>
      <c r="D495" s="60"/>
      <c r="E495" s="60"/>
      <c r="F495" s="60"/>
      <c r="G495" s="60"/>
      <c r="H495" s="60"/>
      <c r="I495" s="60"/>
      <c r="J495" s="60"/>
      <c r="K495" s="60"/>
      <c r="L495" s="60"/>
      <c r="M495" s="60"/>
      <c r="N495" s="60"/>
      <c r="O495" s="60"/>
      <c r="P495" s="60"/>
      <c r="Q495" s="60"/>
      <c r="R495" s="60"/>
      <c r="S495" s="60"/>
    </row>
    <row r="496" spans="2:19">
      <c r="B496" s="60"/>
      <c r="C496" s="60"/>
      <c r="D496" s="60"/>
      <c r="E496" s="60"/>
      <c r="F496" s="60"/>
      <c r="G496" s="60"/>
      <c r="H496" s="60"/>
      <c r="I496" s="60"/>
      <c r="J496" s="60"/>
      <c r="K496" s="60"/>
      <c r="L496" s="60"/>
      <c r="M496" s="60"/>
      <c r="N496" s="60"/>
      <c r="O496" s="60"/>
      <c r="P496" s="60"/>
      <c r="Q496" s="60"/>
      <c r="R496" s="60"/>
      <c r="S496" s="60"/>
    </row>
    <row r="497" spans="2:19">
      <c r="B497" s="60"/>
      <c r="C497" s="60"/>
      <c r="D497" s="60"/>
      <c r="E497" s="60"/>
      <c r="F497" s="60"/>
      <c r="G497" s="60"/>
      <c r="H497" s="60"/>
      <c r="I497" s="60"/>
      <c r="J497" s="60"/>
      <c r="K497" s="60"/>
      <c r="L497" s="60"/>
      <c r="M497" s="60"/>
      <c r="N497" s="60"/>
      <c r="O497" s="60"/>
      <c r="P497" s="60"/>
      <c r="Q497" s="60"/>
      <c r="R497" s="60"/>
      <c r="S497" s="60"/>
    </row>
    <row r="498" spans="2:19">
      <c r="B498" s="60"/>
      <c r="C498" s="60"/>
      <c r="D498" s="60"/>
      <c r="E498" s="60"/>
      <c r="F498" s="60"/>
      <c r="G498" s="60"/>
      <c r="H498" s="60"/>
      <c r="I498" s="60"/>
      <c r="J498" s="60"/>
      <c r="K498" s="60"/>
      <c r="L498" s="60"/>
      <c r="M498" s="60"/>
      <c r="N498" s="60"/>
      <c r="O498" s="60"/>
      <c r="P498" s="60"/>
      <c r="Q498" s="60"/>
      <c r="R498" s="60"/>
      <c r="S498" s="60"/>
    </row>
    <row r="499" spans="2:19">
      <c r="B499" s="60"/>
      <c r="C499" s="60"/>
      <c r="D499" s="60"/>
      <c r="E499" s="60"/>
      <c r="F499" s="60"/>
      <c r="G499" s="60"/>
      <c r="H499" s="60"/>
      <c r="I499" s="60"/>
      <c r="J499" s="60"/>
      <c r="K499" s="60"/>
      <c r="L499" s="60"/>
      <c r="M499" s="60"/>
      <c r="N499" s="60"/>
      <c r="O499" s="60"/>
      <c r="P499" s="60"/>
      <c r="Q499" s="60"/>
      <c r="R499" s="60"/>
      <c r="S499" s="60"/>
    </row>
    <row r="500" spans="2:19">
      <c r="B500" s="60"/>
      <c r="C500" s="60"/>
      <c r="D500" s="60"/>
      <c r="E500" s="60"/>
      <c r="F500" s="60"/>
      <c r="G500" s="60"/>
      <c r="H500" s="60"/>
      <c r="I500" s="60"/>
      <c r="J500" s="60"/>
      <c r="K500" s="60"/>
      <c r="L500" s="60"/>
      <c r="M500" s="60"/>
      <c r="N500" s="60"/>
      <c r="O500" s="60"/>
      <c r="P500" s="60"/>
      <c r="Q500" s="60"/>
      <c r="R500" s="60"/>
      <c r="S500" s="60"/>
    </row>
    <row r="501" spans="2:19">
      <c r="B501" s="60"/>
      <c r="C501" s="60"/>
      <c r="D501" s="60"/>
      <c r="E501" s="60"/>
      <c r="F501" s="60"/>
      <c r="G501" s="60"/>
      <c r="H501" s="60"/>
      <c r="I501" s="60"/>
      <c r="J501" s="60"/>
      <c r="K501" s="60"/>
      <c r="L501" s="60"/>
      <c r="M501" s="60"/>
      <c r="N501" s="60"/>
      <c r="O501" s="60"/>
      <c r="P501" s="60"/>
      <c r="Q501" s="60"/>
      <c r="R501" s="60"/>
      <c r="S501" s="60"/>
    </row>
    <row r="502" spans="2:19">
      <c r="B502" s="60"/>
      <c r="C502" s="60"/>
      <c r="D502" s="60"/>
      <c r="E502" s="60"/>
      <c r="F502" s="60"/>
      <c r="G502" s="60"/>
      <c r="H502" s="60"/>
      <c r="I502" s="60"/>
      <c r="J502" s="60"/>
      <c r="K502" s="60"/>
      <c r="L502" s="60"/>
      <c r="M502" s="60"/>
      <c r="N502" s="60"/>
      <c r="O502" s="60"/>
      <c r="P502" s="60"/>
      <c r="Q502" s="60"/>
      <c r="R502" s="60"/>
      <c r="S502" s="60"/>
    </row>
    <row r="503" spans="2:19">
      <c r="B503" s="60"/>
      <c r="C503" s="60"/>
      <c r="D503" s="60"/>
      <c r="E503" s="60"/>
      <c r="F503" s="60"/>
      <c r="G503" s="60"/>
      <c r="H503" s="60"/>
      <c r="I503" s="60"/>
      <c r="J503" s="60"/>
      <c r="K503" s="60"/>
      <c r="L503" s="60"/>
      <c r="M503" s="60"/>
      <c r="N503" s="60"/>
      <c r="O503" s="60"/>
      <c r="P503" s="60"/>
      <c r="Q503" s="60"/>
      <c r="R503" s="60"/>
      <c r="S503" s="60"/>
    </row>
    <row r="504" spans="2:19">
      <c r="B504" s="60"/>
      <c r="C504" s="60"/>
      <c r="D504" s="60"/>
      <c r="E504" s="60"/>
      <c r="F504" s="60"/>
      <c r="G504" s="60"/>
      <c r="H504" s="60"/>
      <c r="I504" s="60"/>
      <c r="J504" s="60"/>
      <c r="K504" s="60"/>
      <c r="L504" s="60"/>
      <c r="M504" s="60"/>
      <c r="N504" s="60"/>
      <c r="O504" s="60"/>
      <c r="P504" s="60"/>
      <c r="Q504" s="60"/>
      <c r="R504" s="60"/>
      <c r="S504" s="60"/>
    </row>
    <row r="505" spans="2:19">
      <c r="B505" s="60"/>
      <c r="C505" s="60"/>
      <c r="D505" s="60"/>
      <c r="E505" s="60"/>
      <c r="F505" s="60"/>
      <c r="G505" s="60"/>
      <c r="H505" s="60"/>
      <c r="I505" s="60"/>
      <c r="J505" s="60"/>
      <c r="K505" s="60"/>
      <c r="L505" s="60"/>
      <c r="M505" s="60"/>
      <c r="N505" s="60"/>
      <c r="O505" s="60"/>
      <c r="P505" s="60"/>
      <c r="Q505" s="60"/>
      <c r="R505" s="60"/>
      <c r="S505" s="60"/>
    </row>
    <row r="506" spans="2:19">
      <c r="B506" s="60"/>
      <c r="C506" s="60"/>
      <c r="D506" s="60"/>
      <c r="E506" s="60"/>
      <c r="F506" s="60"/>
      <c r="G506" s="60"/>
      <c r="H506" s="60"/>
      <c r="I506" s="60"/>
      <c r="J506" s="60"/>
      <c r="K506" s="60"/>
      <c r="L506" s="60"/>
      <c r="M506" s="60"/>
      <c r="N506" s="60"/>
      <c r="O506" s="60"/>
      <c r="P506" s="60"/>
      <c r="Q506" s="60"/>
      <c r="R506" s="60"/>
      <c r="S506" s="60"/>
    </row>
    <row r="507" spans="2:19">
      <c r="B507" s="60"/>
      <c r="C507" s="60"/>
      <c r="D507" s="60"/>
      <c r="E507" s="60"/>
      <c r="F507" s="60"/>
      <c r="G507" s="60"/>
      <c r="H507" s="60"/>
      <c r="I507" s="60"/>
      <c r="J507" s="60"/>
      <c r="K507" s="60"/>
      <c r="L507" s="60"/>
      <c r="M507" s="60"/>
      <c r="N507" s="60"/>
      <c r="O507" s="60"/>
      <c r="P507" s="60"/>
      <c r="Q507" s="60"/>
      <c r="R507" s="60"/>
      <c r="S507" s="60"/>
    </row>
    <row r="508" spans="2:19">
      <c r="B508" s="60"/>
      <c r="C508" s="60"/>
      <c r="D508" s="60"/>
      <c r="E508" s="60"/>
      <c r="F508" s="60"/>
      <c r="G508" s="60"/>
      <c r="H508" s="60"/>
      <c r="I508" s="60"/>
      <c r="J508" s="60"/>
      <c r="K508" s="60"/>
      <c r="L508" s="60"/>
      <c r="M508" s="60"/>
      <c r="N508" s="60"/>
      <c r="O508" s="60"/>
      <c r="P508" s="60"/>
      <c r="Q508" s="60"/>
      <c r="R508" s="60"/>
      <c r="S508" s="60"/>
    </row>
    <row r="509" spans="2:19">
      <c r="B509" s="60"/>
      <c r="C509" s="60"/>
      <c r="D509" s="60"/>
      <c r="E509" s="60"/>
      <c r="F509" s="60"/>
      <c r="G509" s="60"/>
      <c r="H509" s="60"/>
      <c r="I509" s="60"/>
      <c r="J509" s="60"/>
      <c r="K509" s="60"/>
      <c r="L509" s="60"/>
      <c r="M509" s="60"/>
      <c r="N509" s="60"/>
      <c r="O509" s="60"/>
      <c r="P509" s="60"/>
      <c r="Q509" s="60"/>
      <c r="R509" s="60"/>
      <c r="S509" s="60"/>
    </row>
    <row r="510" spans="2:19">
      <c r="B510" s="60"/>
      <c r="C510" s="60"/>
      <c r="D510" s="60"/>
      <c r="E510" s="60"/>
      <c r="F510" s="60"/>
      <c r="G510" s="60"/>
      <c r="H510" s="60"/>
      <c r="I510" s="60"/>
      <c r="J510" s="60"/>
      <c r="K510" s="60"/>
      <c r="L510" s="60"/>
      <c r="M510" s="60"/>
      <c r="N510" s="60"/>
      <c r="O510" s="60"/>
      <c r="P510" s="60"/>
      <c r="Q510" s="60"/>
      <c r="R510" s="60"/>
      <c r="S510" s="60"/>
    </row>
    <row r="511" spans="2:19">
      <c r="B511" s="60"/>
      <c r="C511" s="60"/>
      <c r="D511" s="60"/>
      <c r="E511" s="60"/>
      <c r="F511" s="60"/>
      <c r="G511" s="60"/>
      <c r="H511" s="60"/>
      <c r="I511" s="60"/>
      <c r="J511" s="60"/>
      <c r="K511" s="60"/>
      <c r="L511" s="60"/>
      <c r="M511" s="60"/>
      <c r="N511" s="60"/>
      <c r="O511" s="60"/>
      <c r="P511" s="60"/>
      <c r="Q511" s="60"/>
      <c r="R511" s="60"/>
      <c r="S511" s="60"/>
    </row>
    <row r="512" spans="2:19">
      <c r="B512" s="60"/>
      <c r="C512" s="60"/>
      <c r="D512" s="60"/>
      <c r="E512" s="60"/>
      <c r="F512" s="60"/>
      <c r="G512" s="60"/>
      <c r="H512" s="60"/>
      <c r="I512" s="60"/>
      <c r="J512" s="60"/>
      <c r="K512" s="60"/>
      <c r="L512" s="60"/>
      <c r="M512" s="60"/>
      <c r="N512" s="60"/>
      <c r="O512" s="60"/>
      <c r="P512" s="60"/>
      <c r="Q512" s="60"/>
      <c r="R512" s="60"/>
      <c r="S512" s="60"/>
    </row>
    <row r="513" spans="2:19">
      <c r="B513" s="60"/>
      <c r="C513" s="60"/>
      <c r="D513" s="60"/>
      <c r="E513" s="60"/>
      <c r="F513" s="60"/>
      <c r="G513" s="60"/>
      <c r="H513" s="60"/>
      <c r="I513" s="60"/>
      <c r="J513" s="60"/>
      <c r="K513" s="60"/>
      <c r="L513" s="60"/>
      <c r="M513" s="60"/>
      <c r="N513" s="60"/>
      <c r="O513" s="60"/>
      <c r="P513" s="60"/>
      <c r="Q513" s="60"/>
      <c r="R513" s="60"/>
      <c r="S513" s="60"/>
    </row>
    <row r="514" spans="2:19">
      <c r="B514" s="60"/>
      <c r="C514" s="60"/>
      <c r="D514" s="60"/>
      <c r="E514" s="60"/>
      <c r="F514" s="60"/>
      <c r="G514" s="60"/>
      <c r="H514" s="60"/>
      <c r="I514" s="60"/>
      <c r="J514" s="60"/>
      <c r="K514" s="60"/>
      <c r="L514" s="60"/>
      <c r="M514" s="60"/>
      <c r="N514" s="60"/>
      <c r="O514" s="60"/>
      <c r="P514" s="60"/>
      <c r="Q514" s="60"/>
      <c r="R514" s="60"/>
      <c r="S514" s="60"/>
    </row>
    <row r="515" spans="2:19">
      <c r="B515" s="60"/>
      <c r="C515" s="60"/>
      <c r="D515" s="60"/>
      <c r="E515" s="60"/>
      <c r="F515" s="60"/>
      <c r="G515" s="60"/>
      <c r="H515" s="60"/>
      <c r="I515" s="60"/>
      <c r="J515" s="60"/>
      <c r="K515" s="60"/>
      <c r="L515" s="60"/>
      <c r="M515" s="60"/>
      <c r="N515" s="60"/>
      <c r="O515" s="60"/>
      <c r="P515" s="60"/>
      <c r="Q515" s="60"/>
      <c r="R515" s="60"/>
      <c r="S515" s="60"/>
    </row>
    <row r="516" spans="2:19">
      <c r="B516" s="60"/>
      <c r="C516" s="60"/>
      <c r="D516" s="60"/>
      <c r="E516" s="60"/>
      <c r="F516" s="60"/>
      <c r="G516" s="60"/>
      <c r="H516" s="60"/>
      <c r="I516" s="60"/>
      <c r="J516" s="60"/>
      <c r="K516" s="60"/>
      <c r="L516" s="60"/>
      <c r="M516" s="60"/>
      <c r="N516" s="60"/>
      <c r="O516" s="60"/>
      <c r="P516" s="60"/>
      <c r="Q516" s="60"/>
      <c r="R516" s="60"/>
      <c r="S516" s="60"/>
    </row>
    <row r="517" spans="2:19">
      <c r="B517" s="60"/>
      <c r="C517" s="60"/>
      <c r="D517" s="60"/>
      <c r="E517" s="60"/>
      <c r="F517" s="60"/>
      <c r="G517" s="60"/>
      <c r="H517" s="60"/>
      <c r="I517" s="60"/>
      <c r="J517" s="60"/>
      <c r="K517" s="60"/>
      <c r="L517" s="60"/>
      <c r="M517" s="60"/>
      <c r="N517" s="60"/>
      <c r="O517" s="60"/>
      <c r="P517" s="60"/>
      <c r="Q517" s="60"/>
      <c r="R517" s="60"/>
      <c r="S517" s="60"/>
    </row>
    <row r="518" spans="2:19">
      <c r="B518" s="60"/>
      <c r="C518" s="60"/>
      <c r="D518" s="60"/>
      <c r="E518" s="60"/>
      <c r="F518" s="60"/>
      <c r="G518" s="60"/>
      <c r="H518" s="60"/>
      <c r="I518" s="60"/>
      <c r="J518" s="60"/>
      <c r="K518" s="60"/>
      <c r="L518" s="60"/>
      <c r="M518" s="60"/>
      <c r="N518" s="60"/>
      <c r="O518" s="60"/>
      <c r="P518" s="60"/>
      <c r="Q518" s="60"/>
      <c r="R518" s="60"/>
      <c r="S518" s="60"/>
    </row>
    <row r="519" spans="2:19">
      <c r="B519" s="60"/>
      <c r="C519" s="60"/>
      <c r="D519" s="60"/>
      <c r="E519" s="60"/>
      <c r="F519" s="60"/>
      <c r="G519" s="60"/>
      <c r="H519" s="60"/>
      <c r="I519" s="60"/>
      <c r="J519" s="60"/>
      <c r="K519" s="60"/>
      <c r="L519" s="60"/>
      <c r="M519" s="60"/>
      <c r="N519" s="60"/>
      <c r="O519" s="60"/>
      <c r="P519" s="60"/>
      <c r="Q519" s="60"/>
      <c r="R519" s="60"/>
      <c r="S519" s="60"/>
    </row>
    <row r="520" spans="2:19">
      <c r="B520" s="60"/>
      <c r="C520" s="60"/>
      <c r="D520" s="60"/>
      <c r="E520" s="60"/>
      <c r="F520" s="60"/>
      <c r="G520" s="60"/>
      <c r="H520" s="60"/>
      <c r="I520" s="60"/>
      <c r="J520" s="60"/>
      <c r="K520" s="60"/>
      <c r="L520" s="60"/>
      <c r="M520" s="60"/>
      <c r="N520" s="60"/>
      <c r="O520" s="60"/>
      <c r="P520" s="60"/>
      <c r="Q520" s="60"/>
      <c r="R520" s="60"/>
      <c r="S520" s="60"/>
    </row>
    <row r="521" spans="2:19">
      <c r="B521" s="60"/>
      <c r="C521" s="60"/>
      <c r="D521" s="60"/>
      <c r="E521" s="60"/>
      <c r="F521" s="60"/>
      <c r="G521" s="60"/>
      <c r="H521" s="60"/>
      <c r="I521" s="60"/>
      <c r="J521" s="60"/>
      <c r="K521" s="60"/>
      <c r="L521" s="60"/>
      <c r="M521" s="60"/>
      <c r="N521" s="60"/>
      <c r="O521" s="60"/>
      <c r="P521" s="60"/>
      <c r="Q521" s="60"/>
      <c r="R521" s="60"/>
      <c r="S521" s="60"/>
    </row>
    <row r="522" spans="2:19">
      <c r="B522" s="60"/>
      <c r="C522" s="60"/>
      <c r="D522" s="60"/>
      <c r="E522" s="60"/>
      <c r="F522" s="60"/>
      <c r="G522" s="60"/>
      <c r="H522" s="60"/>
      <c r="I522" s="60"/>
      <c r="J522" s="60"/>
      <c r="K522" s="60"/>
      <c r="L522" s="60"/>
      <c r="M522" s="60"/>
      <c r="N522" s="60"/>
      <c r="O522" s="60"/>
      <c r="P522" s="60"/>
      <c r="Q522" s="60"/>
      <c r="R522" s="60"/>
      <c r="S522" s="60"/>
    </row>
    <row r="523" spans="2:19">
      <c r="B523" s="60"/>
      <c r="C523" s="60"/>
      <c r="D523" s="60"/>
      <c r="E523" s="60"/>
      <c r="F523" s="60"/>
      <c r="G523" s="60"/>
      <c r="H523" s="60"/>
      <c r="I523" s="60"/>
      <c r="J523" s="60"/>
      <c r="K523" s="60"/>
      <c r="L523" s="60"/>
      <c r="M523" s="60"/>
      <c r="N523" s="60"/>
      <c r="O523" s="60"/>
      <c r="P523" s="60"/>
      <c r="Q523" s="60"/>
      <c r="R523" s="60"/>
      <c r="S523" s="60"/>
    </row>
    <row r="524" spans="2:19">
      <c r="B524" s="60"/>
      <c r="C524" s="60"/>
      <c r="D524" s="60"/>
      <c r="E524" s="60"/>
      <c r="F524" s="60"/>
      <c r="G524" s="60"/>
      <c r="H524" s="60"/>
      <c r="I524" s="60"/>
      <c r="J524" s="60"/>
      <c r="K524" s="60"/>
      <c r="L524" s="60"/>
      <c r="M524" s="60"/>
      <c r="N524" s="60"/>
      <c r="O524" s="60"/>
      <c r="P524" s="60"/>
      <c r="Q524" s="60"/>
      <c r="R524" s="60"/>
      <c r="S524" s="60"/>
    </row>
    <row r="525" spans="2:19">
      <c r="B525" s="60"/>
      <c r="C525" s="60"/>
      <c r="D525" s="60"/>
      <c r="E525" s="60"/>
      <c r="F525" s="60"/>
      <c r="G525" s="60"/>
      <c r="H525" s="60"/>
      <c r="I525" s="60"/>
      <c r="J525" s="60"/>
      <c r="K525" s="60"/>
      <c r="L525" s="60"/>
      <c r="M525" s="60"/>
      <c r="N525" s="60"/>
      <c r="O525" s="60"/>
      <c r="P525" s="60"/>
      <c r="Q525" s="60"/>
      <c r="R525" s="60"/>
      <c r="S525" s="60"/>
    </row>
    <row r="526" spans="2:19">
      <c r="B526" s="60"/>
      <c r="C526" s="60"/>
      <c r="D526" s="60"/>
      <c r="E526" s="60"/>
      <c r="F526" s="60"/>
      <c r="G526" s="60"/>
      <c r="H526" s="60"/>
      <c r="I526" s="60"/>
      <c r="J526" s="60"/>
      <c r="K526" s="60"/>
      <c r="L526" s="60"/>
      <c r="M526" s="60"/>
      <c r="N526" s="60"/>
      <c r="O526" s="60"/>
      <c r="P526" s="60"/>
      <c r="Q526" s="60"/>
      <c r="R526" s="60"/>
      <c r="S526" s="60"/>
    </row>
    <row r="527" spans="2:19">
      <c r="B527" s="60"/>
      <c r="C527" s="60"/>
      <c r="D527" s="60"/>
      <c r="E527" s="60"/>
      <c r="F527" s="60"/>
      <c r="G527" s="60"/>
      <c r="H527" s="60"/>
      <c r="I527" s="60"/>
      <c r="J527" s="60"/>
      <c r="K527" s="60"/>
      <c r="L527" s="60"/>
      <c r="M527" s="60"/>
      <c r="N527" s="60"/>
      <c r="O527" s="60"/>
      <c r="P527" s="60"/>
      <c r="Q527" s="60"/>
      <c r="R527" s="60"/>
      <c r="S527" s="60"/>
    </row>
    <row r="528" spans="2:19">
      <c r="B528" s="60"/>
      <c r="C528" s="60"/>
      <c r="D528" s="60"/>
      <c r="E528" s="60"/>
      <c r="F528" s="60"/>
      <c r="G528" s="60"/>
      <c r="H528" s="60"/>
      <c r="I528" s="60"/>
      <c r="J528" s="60"/>
      <c r="K528" s="60"/>
      <c r="L528" s="60"/>
      <c r="M528" s="60"/>
      <c r="N528" s="60"/>
      <c r="O528" s="60"/>
      <c r="P528" s="60"/>
      <c r="Q528" s="60"/>
      <c r="R528" s="60"/>
      <c r="S528" s="60"/>
    </row>
    <row r="529" spans="2:19">
      <c r="B529" s="60"/>
      <c r="C529" s="60"/>
      <c r="D529" s="60"/>
      <c r="E529" s="60"/>
      <c r="F529" s="60"/>
      <c r="G529" s="60"/>
      <c r="H529" s="60"/>
      <c r="I529" s="60"/>
      <c r="J529" s="60"/>
      <c r="K529" s="60"/>
      <c r="L529" s="60"/>
      <c r="M529" s="60"/>
      <c r="N529" s="60"/>
      <c r="O529" s="60"/>
      <c r="P529" s="60"/>
      <c r="Q529" s="60"/>
      <c r="R529" s="60"/>
      <c r="S529" s="60"/>
    </row>
    <row r="530" spans="2:19">
      <c r="B530" s="60"/>
      <c r="C530" s="60"/>
      <c r="D530" s="60"/>
      <c r="E530" s="60"/>
      <c r="F530" s="60"/>
      <c r="G530" s="60"/>
      <c r="H530" s="60"/>
      <c r="I530" s="60"/>
      <c r="J530" s="60"/>
      <c r="K530" s="60"/>
      <c r="L530" s="60"/>
      <c r="M530" s="60"/>
      <c r="N530" s="60"/>
      <c r="O530" s="60"/>
      <c r="P530" s="60"/>
      <c r="Q530" s="60"/>
      <c r="R530" s="60"/>
      <c r="S530" s="60"/>
    </row>
    <row r="531" spans="2:19">
      <c r="B531" s="60"/>
      <c r="C531" s="60"/>
      <c r="D531" s="60"/>
      <c r="E531" s="60"/>
      <c r="F531" s="60"/>
      <c r="G531" s="60"/>
      <c r="H531" s="60"/>
      <c r="I531" s="60"/>
      <c r="J531" s="60"/>
      <c r="K531" s="60"/>
      <c r="L531" s="60"/>
      <c r="M531" s="60"/>
      <c r="N531" s="60"/>
      <c r="O531" s="60"/>
      <c r="P531" s="60"/>
      <c r="Q531" s="60"/>
      <c r="R531" s="60"/>
      <c r="S531" s="60"/>
    </row>
    <row r="532" spans="2:19">
      <c r="B532" s="60"/>
      <c r="C532" s="60"/>
      <c r="D532" s="60"/>
      <c r="E532" s="60"/>
      <c r="F532" s="60"/>
      <c r="G532" s="60"/>
      <c r="H532" s="60"/>
      <c r="I532" s="60"/>
      <c r="J532" s="60"/>
      <c r="K532" s="60"/>
      <c r="L532" s="60"/>
      <c r="M532" s="60"/>
      <c r="N532" s="60"/>
      <c r="O532" s="60"/>
      <c r="P532" s="60"/>
      <c r="Q532" s="60"/>
      <c r="R532" s="60"/>
      <c r="S532" s="60"/>
    </row>
    <row r="533" spans="2:19">
      <c r="B533" s="60"/>
      <c r="C533" s="60"/>
      <c r="D533" s="60"/>
      <c r="E533" s="60"/>
      <c r="F533" s="60"/>
      <c r="G533" s="60"/>
      <c r="H533" s="60"/>
      <c r="I533" s="60"/>
      <c r="J533" s="60"/>
      <c r="K533" s="60"/>
      <c r="L533" s="60"/>
      <c r="M533" s="60"/>
      <c r="N533" s="60"/>
      <c r="O533" s="60"/>
      <c r="P533" s="60"/>
      <c r="Q533" s="60"/>
      <c r="R533" s="60"/>
      <c r="S533" s="60"/>
    </row>
    <row r="534" spans="2:19">
      <c r="B534" s="60"/>
      <c r="C534" s="60"/>
      <c r="D534" s="60"/>
      <c r="E534" s="60"/>
      <c r="F534" s="60"/>
      <c r="G534" s="60"/>
      <c r="H534" s="60"/>
      <c r="I534" s="60"/>
      <c r="J534" s="60"/>
      <c r="K534" s="60"/>
      <c r="L534" s="60"/>
      <c r="M534" s="60"/>
      <c r="N534" s="60"/>
      <c r="O534" s="60"/>
      <c r="P534" s="60"/>
      <c r="Q534" s="60"/>
      <c r="R534" s="60"/>
      <c r="S534" s="60"/>
    </row>
    <row r="535" spans="2:19">
      <c r="B535" s="60"/>
      <c r="C535" s="60"/>
      <c r="D535" s="60"/>
      <c r="E535" s="60"/>
      <c r="F535" s="60"/>
      <c r="G535" s="60"/>
      <c r="H535" s="60"/>
      <c r="I535" s="60"/>
      <c r="J535" s="60"/>
      <c r="K535" s="60"/>
      <c r="L535" s="60"/>
      <c r="M535" s="60"/>
      <c r="N535" s="60"/>
      <c r="O535" s="60"/>
      <c r="P535" s="60"/>
      <c r="Q535" s="60"/>
      <c r="R535" s="60"/>
      <c r="S535" s="60"/>
    </row>
    <row r="536" spans="2:19">
      <c r="B536" s="60"/>
      <c r="C536" s="60"/>
      <c r="D536" s="60"/>
      <c r="E536" s="60"/>
      <c r="F536" s="60"/>
      <c r="G536" s="60"/>
      <c r="H536" s="60"/>
      <c r="I536" s="60"/>
      <c r="J536" s="60"/>
      <c r="K536" s="60"/>
      <c r="L536" s="60"/>
      <c r="M536" s="60"/>
      <c r="N536" s="60"/>
      <c r="O536" s="60"/>
      <c r="P536" s="60"/>
      <c r="Q536" s="60"/>
      <c r="R536" s="60"/>
      <c r="S536" s="60"/>
    </row>
    <row r="537" spans="2:19">
      <c r="B537" s="60"/>
      <c r="C537" s="60"/>
      <c r="D537" s="60"/>
      <c r="E537" s="60"/>
      <c r="F537" s="60"/>
      <c r="G537" s="60"/>
      <c r="H537" s="60"/>
      <c r="I537" s="60"/>
      <c r="J537" s="60"/>
      <c r="K537" s="60"/>
      <c r="L537" s="60"/>
      <c r="M537" s="60"/>
      <c r="N537" s="60"/>
      <c r="O537" s="60"/>
      <c r="P537" s="60"/>
      <c r="Q537" s="60"/>
      <c r="R537" s="60"/>
      <c r="S537" s="60"/>
    </row>
    <row r="538" spans="2:19">
      <c r="B538" s="60"/>
      <c r="C538" s="60"/>
      <c r="D538" s="60"/>
      <c r="E538" s="60"/>
      <c r="F538" s="60"/>
      <c r="G538" s="60"/>
      <c r="H538" s="60"/>
      <c r="I538" s="60"/>
      <c r="J538" s="60"/>
      <c r="K538" s="60"/>
      <c r="L538" s="60"/>
      <c r="M538" s="60"/>
      <c r="N538" s="60"/>
      <c r="O538" s="60"/>
      <c r="P538" s="60"/>
      <c r="Q538" s="60"/>
      <c r="R538" s="60"/>
      <c r="S538" s="60"/>
    </row>
    <row r="539" spans="2:19">
      <c r="B539" s="60"/>
      <c r="C539" s="60"/>
      <c r="D539" s="60"/>
      <c r="E539" s="60"/>
      <c r="F539" s="60"/>
      <c r="G539" s="60"/>
      <c r="H539" s="60"/>
      <c r="I539" s="60"/>
      <c r="J539" s="60"/>
      <c r="K539" s="60"/>
      <c r="L539" s="60"/>
      <c r="M539" s="60"/>
      <c r="N539" s="60"/>
      <c r="O539" s="60"/>
      <c r="P539" s="60"/>
      <c r="Q539" s="60"/>
      <c r="R539" s="60"/>
      <c r="S539" s="60"/>
    </row>
    <row r="540" spans="2:19">
      <c r="B540" s="60"/>
      <c r="C540" s="60"/>
      <c r="D540" s="60"/>
      <c r="E540" s="60"/>
      <c r="F540" s="60"/>
      <c r="G540" s="60"/>
      <c r="H540" s="60"/>
      <c r="I540" s="60"/>
      <c r="J540" s="60"/>
      <c r="K540" s="60"/>
      <c r="L540" s="60"/>
      <c r="M540" s="60"/>
      <c r="N540" s="60"/>
      <c r="O540" s="60"/>
      <c r="P540" s="60"/>
      <c r="Q540" s="60"/>
      <c r="R540" s="60"/>
      <c r="S540" s="60"/>
    </row>
    <row r="541" spans="2:19">
      <c r="B541" s="60"/>
      <c r="C541" s="60"/>
      <c r="D541" s="60"/>
      <c r="E541" s="60"/>
      <c r="F541" s="60"/>
      <c r="G541" s="60"/>
      <c r="H541" s="60"/>
      <c r="I541" s="60"/>
      <c r="J541" s="60"/>
      <c r="K541" s="60"/>
      <c r="L541" s="60"/>
      <c r="M541" s="60"/>
      <c r="N541" s="60"/>
      <c r="O541" s="60"/>
      <c r="P541" s="60"/>
      <c r="Q541" s="60"/>
      <c r="R541" s="60"/>
      <c r="S541" s="60"/>
    </row>
    <row r="542" spans="2:19">
      <c r="B542" s="60"/>
      <c r="C542" s="60"/>
      <c r="D542" s="60"/>
      <c r="E542" s="60"/>
      <c r="F542" s="60"/>
      <c r="G542" s="60"/>
      <c r="H542" s="60"/>
      <c r="I542" s="60"/>
      <c r="J542" s="60"/>
      <c r="K542" s="60"/>
      <c r="L542" s="60"/>
      <c r="M542" s="60"/>
      <c r="N542" s="60"/>
      <c r="O542" s="60"/>
      <c r="P542" s="60"/>
      <c r="Q542" s="60"/>
      <c r="R542" s="60"/>
      <c r="S542" s="60"/>
    </row>
    <row r="543" spans="2:19">
      <c r="B543" s="60"/>
      <c r="C543" s="60"/>
      <c r="D543" s="60"/>
      <c r="E543" s="60"/>
      <c r="F543" s="60"/>
      <c r="G543" s="60"/>
      <c r="H543" s="60"/>
      <c r="I543" s="60"/>
      <c r="J543" s="60"/>
      <c r="K543" s="60"/>
      <c r="L543" s="60"/>
      <c r="M543" s="60"/>
      <c r="N543" s="60"/>
      <c r="O543" s="60"/>
      <c r="P543" s="60"/>
      <c r="Q543" s="60"/>
      <c r="R543" s="60"/>
      <c r="S543" s="60"/>
    </row>
    <row r="544" spans="2:19">
      <c r="B544" s="60"/>
      <c r="C544" s="60"/>
      <c r="D544" s="60"/>
      <c r="E544" s="60"/>
      <c r="F544" s="60"/>
      <c r="G544" s="60"/>
      <c r="H544" s="60"/>
      <c r="I544" s="60"/>
      <c r="J544" s="60"/>
      <c r="K544" s="60"/>
      <c r="L544" s="60"/>
      <c r="M544" s="60"/>
      <c r="N544" s="60"/>
      <c r="O544" s="60"/>
      <c r="P544" s="60"/>
      <c r="Q544" s="60"/>
      <c r="R544" s="60"/>
      <c r="S544" s="60"/>
    </row>
    <row r="545" spans="2:19">
      <c r="B545" s="60"/>
      <c r="C545" s="60"/>
      <c r="D545" s="60"/>
      <c r="E545" s="60"/>
      <c r="F545" s="60"/>
      <c r="G545" s="60"/>
      <c r="H545" s="60"/>
      <c r="I545" s="60"/>
      <c r="J545" s="60"/>
      <c r="K545" s="60"/>
      <c r="L545" s="60"/>
      <c r="M545" s="60"/>
      <c r="N545" s="60"/>
      <c r="O545" s="60"/>
      <c r="P545" s="60"/>
      <c r="Q545" s="60"/>
      <c r="R545" s="60"/>
      <c r="S545" s="60"/>
    </row>
    <row r="546" spans="2:19">
      <c r="B546" s="60"/>
      <c r="C546" s="60"/>
      <c r="D546" s="60"/>
      <c r="E546" s="60"/>
      <c r="F546" s="60"/>
      <c r="G546" s="60"/>
      <c r="H546" s="60"/>
      <c r="I546" s="60"/>
      <c r="J546" s="60"/>
      <c r="K546" s="60"/>
      <c r="L546" s="60"/>
      <c r="M546" s="60"/>
      <c r="N546" s="60"/>
      <c r="O546" s="60"/>
      <c r="P546" s="60"/>
      <c r="Q546" s="60"/>
      <c r="R546" s="60"/>
      <c r="S546" s="60"/>
    </row>
    <row r="547" spans="2:19">
      <c r="B547" s="60"/>
      <c r="C547" s="60"/>
      <c r="D547" s="60"/>
      <c r="E547" s="60"/>
      <c r="F547" s="60"/>
      <c r="G547" s="60"/>
      <c r="H547" s="60"/>
      <c r="I547" s="60"/>
      <c r="J547" s="60"/>
      <c r="K547" s="60"/>
      <c r="L547" s="60"/>
      <c r="M547" s="60"/>
      <c r="N547" s="60"/>
      <c r="O547" s="60"/>
      <c r="P547" s="60"/>
      <c r="Q547" s="60"/>
      <c r="R547" s="60"/>
      <c r="S547" s="60"/>
    </row>
    <row r="548" spans="2:19">
      <c r="B548" s="60"/>
      <c r="C548" s="60"/>
      <c r="D548" s="60"/>
      <c r="E548" s="60"/>
      <c r="F548" s="60"/>
      <c r="G548" s="60"/>
      <c r="H548" s="60"/>
      <c r="I548" s="60"/>
      <c r="J548" s="60"/>
      <c r="K548" s="60"/>
      <c r="L548" s="60"/>
      <c r="M548" s="60"/>
      <c r="N548" s="60"/>
      <c r="O548" s="60"/>
      <c r="P548" s="60"/>
      <c r="Q548" s="60"/>
      <c r="R548" s="60"/>
      <c r="S548" s="60"/>
    </row>
    <row r="549" spans="2:19">
      <c r="B549" s="60"/>
      <c r="C549" s="60"/>
      <c r="D549" s="60"/>
      <c r="E549" s="60"/>
      <c r="F549" s="60"/>
      <c r="G549" s="60"/>
      <c r="H549" s="60"/>
      <c r="I549" s="60"/>
      <c r="J549" s="60"/>
      <c r="K549" s="60"/>
      <c r="L549" s="60"/>
      <c r="M549" s="60"/>
      <c r="N549" s="60"/>
      <c r="O549" s="60"/>
      <c r="P549" s="60"/>
      <c r="Q549" s="60"/>
      <c r="R549" s="60"/>
      <c r="S549" s="60"/>
    </row>
    <row r="550" spans="2:19">
      <c r="B550" s="60"/>
      <c r="C550" s="60"/>
      <c r="D550" s="60"/>
      <c r="E550" s="60"/>
      <c r="F550" s="60"/>
      <c r="G550" s="60"/>
      <c r="H550" s="60"/>
      <c r="I550" s="60"/>
      <c r="J550" s="60"/>
      <c r="K550" s="60"/>
      <c r="L550" s="60"/>
      <c r="M550" s="60"/>
      <c r="N550" s="60"/>
      <c r="O550" s="60"/>
      <c r="P550" s="60"/>
      <c r="Q550" s="60"/>
      <c r="R550" s="60"/>
      <c r="S550" s="60"/>
    </row>
    <row r="551" spans="2:19">
      <c r="B551" s="60"/>
      <c r="C551" s="60"/>
      <c r="D551" s="60"/>
      <c r="E551" s="60"/>
      <c r="F551" s="60"/>
      <c r="G551" s="60"/>
      <c r="H551" s="60"/>
      <c r="I551" s="60"/>
      <c r="J551" s="60"/>
      <c r="K551" s="60"/>
      <c r="L551" s="60"/>
      <c r="M551" s="60"/>
      <c r="N551" s="60"/>
      <c r="O551" s="60"/>
      <c r="P551" s="60"/>
      <c r="Q551" s="60"/>
      <c r="R551" s="60"/>
      <c r="S551" s="60"/>
    </row>
    <row r="552" spans="2:19">
      <c r="B552" s="60"/>
      <c r="C552" s="60"/>
      <c r="D552" s="60"/>
      <c r="E552" s="60"/>
      <c r="F552" s="60"/>
      <c r="G552" s="60"/>
      <c r="H552" s="60"/>
      <c r="I552" s="60"/>
      <c r="J552" s="60"/>
      <c r="K552" s="60"/>
      <c r="L552" s="60"/>
      <c r="M552" s="60"/>
      <c r="N552" s="60"/>
      <c r="O552" s="60"/>
      <c r="P552" s="60"/>
      <c r="Q552" s="60"/>
      <c r="R552" s="60"/>
      <c r="S552" s="60"/>
    </row>
    <row r="553" spans="2:19">
      <c r="B553" s="60"/>
      <c r="C553" s="60"/>
      <c r="D553" s="60"/>
      <c r="E553" s="60"/>
      <c r="F553" s="60"/>
      <c r="G553" s="60"/>
      <c r="H553" s="60"/>
      <c r="I553" s="60"/>
      <c r="J553" s="60"/>
      <c r="K553" s="60"/>
      <c r="L553" s="60"/>
      <c r="M553" s="60"/>
      <c r="N553" s="60"/>
      <c r="O553" s="60"/>
      <c r="P553" s="60"/>
      <c r="Q553" s="60"/>
      <c r="R553" s="60"/>
      <c r="S553" s="60"/>
    </row>
    <row r="554" spans="2:19">
      <c r="B554" s="60"/>
      <c r="C554" s="60"/>
      <c r="D554" s="60"/>
      <c r="E554" s="60"/>
      <c r="F554" s="60"/>
      <c r="G554" s="60"/>
      <c r="H554" s="60"/>
      <c r="I554" s="60"/>
      <c r="J554" s="60"/>
      <c r="K554" s="60"/>
      <c r="L554" s="60"/>
      <c r="M554" s="60"/>
      <c r="N554" s="60"/>
      <c r="O554" s="60"/>
      <c r="P554" s="60"/>
      <c r="Q554" s="60"/>
      <c r="R554" s="60"/>
      <c r="S554" s="60"/>
    </row>
    <row r="555" spans="2:19">
      <c r="B555" s="60"/>
      <c r="C555" s="60"/>
      <c r="D555" s="60"/>
      <c r="E555" s="60"/>
      <c r="F555" s="60"/>
      <c r="G555" s="60"/>
      <c r="H555" s="60"/>
      <c r="I555" s="60"/>
      <c r="J555" s="60"/>
      <c r="K555" s="60"/>
      <c r="L555" s="60"/>
      <c r="M555" s="60"/>
      <c r="N555" s="60"/>
      <c r="O555" s="60"/>
      <c r="P555" s="60"/>
      <c r="Q555" s="60"/>
      <c r="R555" s="60"/>
      <c r="S555" s="60"/>
    </row>
    <row r="556" spans="2:19">
      <c r="B556" s="60"/>
      <c r="C556" s="60"/>
      <c r="D556" s="60"/>
      <c r="E556" s="60"/>
      <c r="F556" s="60"/>
      <c r="G556" s="60"/>
      <c r="H556" s="60"/>
      <c r="I556" s="60"/>
      <c r="J556" s="60"/>
      <c r="K556" s="60"/>
      <c r="L556" s="60"/>
      <c r="M556" s="60"/>
      <c r="N556" s="60"/>
      <c r="O556" s="60"/>
      <c r="P556" s="60"/>
      <c r="Q556" s="60"/>
      <c r="R556" s="60"/>
      <c r="S556" s="60"/>
    </row>
    <row r="557" spans="2:19">
      <c r="B557" s="60"/>
      <c r="C557" s="60"/>
      <c r="D557" s="60"/>
      <c r="E557" s="60"/>
      <c r="F557" s="60"/>
      <c r="G557" s="60"/>
      <c r="H557" s="60"/>
      <c r="I557" s="60"/>
      <c r="J557" s="60"/>
      <c r="K557" s="60"/>
      <c r="L557" s="60"/>
      <c r="M557" s="60"/>
      <c r="N557" s="60"/>
      <c r="O557" s="60"/>
      <c r="P557" s="60"/>
      <c r="Q557" s="60"/>
      <c r="R557" s="60"/>
      <c r="S557" s="60"/>
    </row>
    <row r="558" spans="2:19">
      <c r="B558" s="60"/>
      <c r="C558" s="60"/>
      <c r="D558" s="60"/>
      <c r="E558" s="60"/>
      <c r="F558" s="60"/>
      <c r="G558" s="60"/>
      <c r="H558" s="60"/>
      <c r="I558" s="60"/>
      <c r="J558" s="60"/>
      <c r="K558" s="60"/>
      <c r="L558" s="60"/>
      <c r="M558" s="60"/>
      <c r="N558" s="60"/>
      <c r="O558" s="60"/>
      <c r="P558" s="60"/>
      <c r="Q558" s="60"/>
      <c r="R558" s="60"/>
      <c r="S558" s="60"/>
    </row>
    <row r="559" spans="2:19">
      <c r="B559" s="60"/>
      <c r="C559" s="60"/>
      <c r="D559" s="60"/>
      <c r="E559" s="60"/>
      <c r="F559" s="60"/>
      <c r="G559" s="60"/>
      <c r="H559" s="60"/>
      <c r="I559" s="60"/>
      <c r="J559" s="60"/>
      <c r="K559" s="60"/>
      <c r="L559" s="60"/>
      <c r="M559" s="60"/>
      <c r="N559" s="60"/>
      <c r="O559" s="60"/>
      <c r="P559" s="60"/>
      <c r="Q559" s="60"/>
      <c r="R559" s="60"/>
      <c r="S559" s="60"/>
    </row>
    <row r="560" spans="2:19">
      <c r="B560" s="60"/>
      <c r="C560" s="60"/>
      <c r="D560" s="60"/>
      <c r="E560" s="60"/>
      <c r="F560" s="60"/>
      <c r="G560" s="60"/>
      <c r="H560" s="60"/>
      <c r="I560" s="60"/>
      <c r="J560" s="60"/>
      <c r="K560" s="60"/>
      <c r="L560" s="60"/>
      <c r="M560" s="60"/>
      <c r="N560" s="60"/>
      <c r="O560" s="60"/>
      <c r="P560" s="60"/>
      <c r="Q560" s="60"/>
      <c r="R560" s="60"/>
      <c r="S560" s="60"/>
    </row>
    <row r="561" spans="2:19">
      <c r="B561" s="60"/>
      <c r="C561" s="60"/>
      <c r="D561" s="60"/>
      <c r="E561" s="60"/>
      <c r="F561" s="60"/>
      <c r="G561" s="60"/>
      <c r="H561" s="60"/>
      <c r="I561" s="60"/>
      <c r="J561" s="60"/>
      <c r="K561" s="60"/>
      <c r="L561" s="60"/>
      <c r="M561" s="60"/>
      <c r="N561" s="60"/>
      <c r="O561" s="60"/>
      <c r="P561" s="60"/>
      <c r="Q561" s="60"/>
      <c r="R561" s="60"/>
      <c r="S561" s="60"/>
    </row>
    <row r="562" spans="2:19">
      <c r="B562" s="60"/>
      <c r="C562" s="60"/>
      <c r="D562" s="60"/>
      <c r="E562" s="60"/>
      <c r="F562" s="60"/>
      <c r="G562" s="60"/>
      <c r="H562" s="60"/>
      <c r="I562" s="60"/>
      <c r="J562" s="60"/>
      <c r="K562" s="60"/>
      <c r="L562" s="60"/>
      <c r="M562" s="60"/>
      <c r="N562" s="60"/>
      <c r="O562" s="60"/>
      <c r="P562" s="60"/>
      <c r="Q562" s="60"/>
      <c r="R562" s="60"/>
      <c r="S562" s="60"/>
    </row>
    <row r="563" spans="2:19">
      <c r="B563" s="60"/>
      <c r="C563" s="60"/>
      <c r="D563" s="60"/>
      <c r="E563" s="60"/>
      <c r="F563" s="60"/>
      <c r="G563" s="60"/>
      <c r="H563" s="60"/>
      <c r="I563" s="60"/>
      <c r="J563" s="60"/>
      <c r="K563" s="60"/>
      <c r="L563" s="60"/>
      <c r="M563" s="60"/>
      <c r="N563" s="60"/>
      <c r="O563" s="60"/>
      <c r="P563" s="60"/>
      <c r="Q563" s="60"/>
      <c r="R563" s="60"/>
      <c r="S563" s="60"/>
    </row>
    <row r="564" spans="2:19">
      <c r="B564" s="60"/>
      <c r="C564" s="60"/>
      <c r="D564" s="60"/>
      <c r="E564" s="60"/>
      <c r="F564" s="60"/>
      <c r="G564" s="60"/>
      <c r="H564" s="60"/>
      <c r="I564" s="60"/>
      <c r="J564" s="60"/>
      <c r="K564" s="60"/>
      <c r="L564" s="60"/>
      <c r="M564" s="60"/>
      <c r="N564" s="60"/>
      <c r="O564" s="60"/>
      <c r="P564" s="60"/>
      <c r="Q564" s="60"/>
      <c r="R564" s="60"/>
      <c r="S564" s="60"/>
    </row>
    <row r="565" spans="2:19">
      <c r="B565" s="60"/>
      <c r="C565" s="60"/>
      <c r="D565" s="60"/>
      <c r="E565" s="60"/>
      <c r="F565" s="60"/>
      <c r="G565" s="60"/>
      <c r="H565" s="60"/>
      <c r="I565" s="60"/>
      <c r="J565" s="60"/>
      <c r="K565" s="60"/>
      <c r="L565" s="60"/>
      <c r="M565" s="60"/>
      <c r="N565" s="60"/>
      <c r="O565" s="60"/>
      <c r="P565" s="60"/>
      <c r="Q565" s="60"/>
      <c r="R565" s="60"/>
      <c r="S565" s="60"/>
    </row>
    <row r="566" spans="2:19">
      <c r="B566" s="60"/>
      <c r="C566" s="60"/>
      <c r="D566" s="60"/>
      <c r="E566" s="60"/>
      <c r="F566" s="60"/>
      <c r="G566" s="60"/>
      <c r="H566" s="60"/>
      <c r="I566" s="60"/>
      <c r="J566" s="60"/>
      <c r="K566" s="60"/>
      <c r="L566" s="60"/>
      <c r="M566" s="60"/>
      <c r="N566" s="60"/>
      <c r="O566" s="60"/>
      <c r="P566" s="60"/>
      <c r="Q566" s="60"/>
      <c r="R566" s="60"/>
      <c r="S566" s="60"/>
    </row>
    <row r="567" spans="2:19">
      <c r="B567" s="60"/>
      <c r="C567" s="60"/>
      <c r="D567" s="60"/>
      <c r="E567" s="60"/>
      <c r="F567" s="60"/>
      <c r="G567" s="60"/>
      <c r="H567" s="60"/>
      <c r="I567" s="60"/>
      <c r="J567" s="60"/>
      <c r="K567" s="60"/>
      <c r="L567" s="60"/>
      <c r="M567" s="60"/>
      <c r="N567" s="60"/>
      <c r="O567" s="60"/>
      <c r="P567" s="60"/>
      <c r="Q567" s="60"/>
      <c r="R567" s="60"/>
      <c r="S567" s="60"/>
    </row>
    <row r="568" spans="2:19">
      <c r="B568" s="60"/>
      <c r="C568" s="60"/>
      <c r="D568" s="60"/>
      <c r="E568" s="60"/>
      <c r="F568" s="60"/>
      <c r="G568" s="60"/>
      <c r="H568" s="60"/>
      <c r="I568" s="60"/>
      <c r="J568" s="60"/>
      <c r="K568" s="60"/>
      <c r="L568" s="60"/>
      <c r="M568" s="60"/>
      <c r="N568" s="60"/>
      <c r="O568" s="60"/>
      <c r="P568" s="60"/>
      <c r="Q568" s="60"/>
      <c r="R568" s="60"/>
      <c r="S568" s="60"/>
    </row>
    <row r="569" spans="2:19">
      <c r="B569" s="60"/>
      <c r="C569" s="60"/>
      <c r="D569" s="60"/>
      <c r="E569" s="60"/>
      <c r="F569" s="60"/>
      <c r="G569" s="60"/>
      <c r="H569" s="60"/>
      <c r="I569" s="60"/>
      <c r="J569" s="60"/>
      <c r="K569" s="60"/>
      <c r="L569" s="60"/>
      <c r="M569" s="60"/>
      <c r="N569" s="60"/>
      <c r="O569" s="60"/>
      <c r="P569" s="60"/>
      <c r="Q569" s="60"/>
      <c r="R569" s="60"/>
      <c r="S569" s="60"/>
    </row>
    <row r="570" spans="2:19">
      <c r="B570" s="60"/>
      <c r="C570" s="60"/>
      <c r="D570" s="60"/>
      <c r="E570" s="60"/>
      <c r="F570" s="60"/>
      <c r="G570" s="60"/>
      <c r="H570" s="60"/>
      <c r="I570" s="60"/>
      <c r="J570" s="60"/>
      <c r="K570" s="60"/>
      <c r="L570" s="60"/>
      <c r="M570" s="60"/>
      <c r="N570" s="60"/>
      <c r="O570" s="60"/>
      <c r="P570" s="60"/>
      <c r="Q570" s="60"/>
      <c r="R570" s="60"/>
      <c r="S570" s="60"/>
    </row>
    <row r="571" spans="2:19">
      <c r="B571" s="60"/>
      <c r="C571" s="60"/>
      <c r="D571" s="60"/>
      <c r="E571" s="60"/>
      <c r="F571" s="60"/>
      <c r="G571" s="60"/>
      <c r="H571" s="60"/>
      <c r="I571" s="60"/>
      <c r="J571" s="60"/>
      <c r="K571" s="60"/>
      <c r="L571" s="60"/>
      <c r="M571" s="60"/>
      <c r="N571" s="60"/>
      <c r="O571" s="60"/>
      <c r="P571" s="60"/>
      <c r="Q571" s="60"/>
      <c r="R571" s="60"/>
      <c r="S571" s="60"/>
    </row>
    <row r="572" spans="2:19">
      <c r="B572" s="60"/>
      <c r="C572" s="60"/>
      <c r="D572" s="60"/>
      <c r="E572" s="60"/>
      <c r="F572" s="60"/>
      <c r="G572" s="60"/>
      <c r="H572" s="60"/>
      <c r="I572" s="60"/>
      <c r="J572" s="60"/>
      <c r="K572" s="60"/>
      <c r="L572" s="60"/>
      <c r="M572" s="60"/>
      <c r="N572" s="60"/>
      <c r="O572" s="60"/>
      <c r="P572" s="60"/>
      <c r="Q572" s="60"/>
      <c r="R572" s="60"/>
      <c r="S572" s="60"/>
    </row>
    <row r="573" spans="2:19">
      <c r="B573" s="60"/>
      <c r="C573" s="60"/>
      <c r="D573" s="60"/>
      <c r="E573" s="60"/>
      <c r="F573" s="60"/>
      <c r="G573" s="60"/>
      <c r="H573" s="60"/>
      <c r="I573" s="60"/>
      <c r="J573" s="60"/>
      <c r="K573" s="60"/>
      <c r="L573" s="60"/>
      <c r="M573" s="60"/>
      <c r="N573" s="60"/>
      <c r="O573" s="60"/>
      <c r="P573" s="60"/>
      <c r="Q573" s="60"/>
      <c r="R573" s="60"/>
      <c r="S573" s="60"/>
    </row>
    <row r="574" spans="2:19">
      <c r="B574" s="60"/>
      <c r="C574" s="60"/>
      <c r="D574" s="60"/>
      <c r="E574" s="60"/>
      <c r="F574" s="60"/>
      <c r="G574" s="60"/>
      <c r="H574" s="60"/>
      <c r="I574" s="60"/>
      <c r="J574" s="60"/>
      <c r="K574" s="60"/>
      <c r="L574" s="60"/>
      <c r="M574" s="60"/>
      <c r="N574" s="60"/>
      <c r="O574" s="60"/>
      <c r="P574" s="60"/>
      <c r="Q574" s="60"/>
      <c r="R574" s="60"/>
      <c r="S574" s="60"/>
    </row>
    <row r="575" spans="2:19">
      <c r="B575" s="60"/>
      <c r="C575" s="60"/>
      <c r="D575" s="60"/>
      <c r="E575" s="60"/>
      <c r="F575" s="60"/>
      <c r="G575" s="60"/>
      <c r="H575" s="60"/>
      <c r="I575" s="60"/>
      <c r="J575" s="60"/>
      <c r="K575" s="60"/>
      <c r="L575" s="60"/>
      <c r="M575" s="60"/>
      <c r="N575" s="60"/>
      <c r="O575" s="60"/>
      <c r="P575" s="60"/>
      <c r="Q575" s="60"/>
      <c r="R575" s="60"/>
      <c r="S575" s="60"/>
    </row>
    <row r="576" spans="2:19">
      <c r="B576" s="60"/>
      <c r="C576" s="60"/>
      <c r="D576" s="60"/>
      <c r="E576" s="60"/>
      <c r="F576" s="60"/>
      <c r="G576" s="60"/>
      <c r="H576" s="60"/>
      <c r="I576" s="60"/>
      <c r="J576" s="60"/>
      <c r="K576" s="60"/>
      <c r="L576" s="60"/>
      <c r="M576" s="60"/>
      <c r="N576" s="60"/>
      <c r="O576" s="60"/>
      <c r="P576" s="60"/>
      <c r="Q576" s="60"/>
      <c r="R576" s="60"/>
      <c r="S576" s="60"/>
    </row>
    <row r="577" spans="2:19">
      <c r="B577" s="60"/>
      <c r="C577" s="60"/>
      <c r="D577" s="60"/>
      <c r="E577" s="60"/>
      <c r="F577" s="60"/>
      <c r="G577" s="60"/>
      <c r="H577" s="60"/>
      <c r="I577" s="60"/>
      <c r="J577" s="60"/>
      <c r="K577" s="60"/>
      <c r="L577" s="60"/>
      <c r="M577" s="60"/>
      <c r="N577" s="60"/>
      <c r="O577" s="60"/>
      <c r="P577" s="60"/>
      <c r="Q577" s="60"/>
      <c r="R577" s="60"/>
      <c r="S577" s="60"/>
    </row>
    <row r="578" spans="2:19">
      <c r="B578" s="60"/>
      <c r="C578" s="60"/>
      <c r="D578" s="60"/>
      <c r="E578" s="60"/>
      <c r="F578" s="60"/>
      <c r="G578" s="60"/>
      <c r="H578" s="60"/>
      <c r="I578" s="60"/>
      <c r="J578" s="60"/>
      <c r="K578" s="60"/>
      <c r="L578" s="60"/>
      <c r="M578" s="60"/>
      <c r="N578" s="60"/>
      <c r="O578" s="60"/>
      <c r="P578" s="60"/>
      <c r="Q578" s="60"/>
      <c r="R578" s="60"/>
      <c r="S578" s="60"/>
    </row>
    <row r="579" spans="2:19">
      <c r="B579" s="60"/>
      <c r="C579" s="60"/>
      <c r="D579" s="60"/>
      <c r="E579" s="60"/>
      <c r="F579" s="60"/>
      <c r="G579" s="60"/>
      <c r="H579" s="60"/>
      <c r="I579" s="60"/>
      <c r="J579" s="60"/>
      <c r="K579" s="60"/>
      <c r="L579" s="60"/>
      <c r="M579" s="60"/>
      <c r="N579" s="60"/>
      <c r="O579" s="60"/>
      <c r="P579" s="60"/>
      <c r="Q579" s="60"/>
      <c r="R579" s="60"/>
      <c r="S579" s="60"/>
    </row>
    <row r="580" spans="2:19">
      <c r="B580" s="60"/>
      <c r="C580" s="60"/>
      <c r="D580" s="60"/>
      <c r="E580" s="60"/>
      <c r="F580" s="60"/>
      <c r="G580" s="60"/>
      <c r="H580" s="60"/>
      <c r="I580" s="60"/>
      <c r="J580" s="60"/>
      <c r="K580" s="60"/>
      <c r="L580" s="60"/>
      <c r="M580" s="60"/>
      <c r="N580" s="60"/>
      <c r="O580" s="60"/>
      <c r="P580" s="60"/>
      <c r="Q580" s="60"/>
      <c r="R580" s="60"/>
      <c r="S580" s="60"/>
    </row>
    <row r="581" spans="2:19">
      <c r="B581" s="60"/>
      <c r="C581" s="60"/>
      <c r="D581" s="60"/>
      <c r="E581" s="60"/>
      <c r="F581" s="60"/>
      <c r="G581" s="60"/>
      <c r="H581" s="60"/>
      <c r="I581" s="60"/>
      <c r="J581" s="60"/>
      <c r="K581" s="60"/>
      <c r="L581" s="60"/>
      <c r="M581" s="60"/>
      <c r="N581" s="60"/>
      <c r="O581" s="60"/>
      <c r="P581" s="60"/>
      <c r="Q581" s="60"/>
      <c r="R581" s="60"/>
      <c r="S581" s="60"/>
    </row>
    <row r="582" spans="2:19">
      <c r="B582" s="60"/>
      <c r="C582" s="60"/>
      <c r="D582" s="60"/>
      <c r="E582" s="60"/>
      <c r="F582" s="60"/>
      <c r="G582" s="60"/>
      <c r="H582" s="60"/>
      <c r="I582" s="60"/>
      <c r="J582" s="60"/>
      <c r="K582" s="60"/>
      <c r="L582" s="60"/>
      <c r="M582" s="60"/>
      <c r="N582" s="60"/>
      <c r="O582" s="60"/>
      <c r="P582" s="60"/>
      <c r="Q582" s="60"/>
      <c r="R582" s="60"/>
      <c r="S582" s="60"/>
    </row>
    <row r="583" spans="2:19">
      <c r="B583" s="60"/>
      <c r="C583" s="60"/>
      <c r="D583" s="60"/>
      <c r="E583" s="60"/>
      <c r="F583" s="60"/>
      <c r="G583" s="60"/>
      <c r="H583" s="60"/>
      <c r="I583" s="60"/>
      <c r="J583" s="60"/>
      <c r="K583" s="60"/>
      <c r="L583" s="60"/>
      <c r="M583" s="60"/>
      <c r="N583" s="60"/>
      <c r="O583" s="60"/>
      <c r="P583" s="60"/>
      <c r="Q583" s="60"/>
      <c r="R583" s="60"/>
      <c r="S583" s="60"/>
    </row>
    <row r="584" spans="2:19">
      <c r="B584" s="60"/>
      <c r="C584" s="60"/>
      <c r="D584" s="60"/>
      <c r="E584" s="60"/>
      <c r="F584" s="60"/>
      <c r="G584" s="60"/>
      <c r="H584" s="60"/>
      <c r="I584" s="60"/>
      <c r="J584" s="60"/>
      <c r="K584" s="60"/>
      <c r="L584" s="60"/>
      <c r="M584" s="60"/>
      <c r="N584" s="60"/>
      <c r="O584" s="60"/>
      <c r="P584" s="60"/>
      <c r="Q584" s="60"/>
      <c r="R584" s="60"/>
      <c r="S584" s="60"/>
    </row>
    <row r="585" spans="2:19">
      <c r="B585" s="60"/>
      <c r="C585" s="60"/>
      <c r="D585" s="60"/>
      <c r="E585" s="60"/>
      <c r="F585" s="60"/>
      <c r="G585" s="60"/>
      <c r="H585" s="60"/>
      <c r="I585" s="60"/>
      <c r="J585" s="60"/>
      <c r="K585" s="60"/>
      <c r="L585" s="60"/>
      <c r="M585" s="60"/>
      <c r="N585" s="60"/>
      <c r="O585" s="60"/>
      <c r="P585" s="60"/>
      <c r="Q585" s="60"/>
      <c r="R585" s="60"/>
      <c r="S585" s="60"/>
    </row>
    <row r="586" spans="2:19">
      <c r="B586" s="60"/>
      <c r="C586" s="60"/>
      <c r="D586" s="60"/>
      <c r="E586" s="60"/>
      <c r="F586" s="60"/>
      <c r="G586" s="60"/>
      <c r="H586" s="60"/>
      <c r="I586" s="60"/>
      <c r="J586" s="60"/>
      <c r="K586" s="60"/>
      <c r="L586" s="60"/>
      <c r="M586" s="60"/>
      <c r="N586" s="60"/>
      <c r="O586" s="60"/>
      <c r="P586" s="60"/>
      <c r="Q586" s="60"/>
      <c r="R586" s="60"/>
      <c r="S586" s="60"/>
    </row>
    <row r="587" spans="2:19">
      <c r="B587" s="60"/>
      <c r="C587" s="60"/>
      <c r="D587" s="60"/>
      <c r="E587" s="60"/>
      <c r="F587" s="60"/>
      <c r="G587" s="60"/>
      <c r="H587" s="60"/>
      <c r="I587" s="60"/>
      <c r="J587" s="60"/>
      <c r="K587" s="60"/>
      <c r="L587" s="60"/>
      <c r="M587" s="60"/>
      <c r="N587" s="60"/>
      <c r="O587" s="60"/>
      <c r="P587" s="60"/>
      <c r="Q587" s="60"/>
      <c r="R587" s="60"/>
      <c r="S587" s="60"/>
    </row>
    <row r="588" spans="2:19">
      <c r="B588" s="60"/>
      <c r="C588" s="60"/>
      <c r="D588" s="60"/>
      <c r="E588" s="60"/>
      <c r="F588" s="60"/>
      <c r="G588" s="60"/>
      <c r="H588" s="60"/>
      <c r="I588" s="60"/>
      <c r="J588" s="60"/>
      <c r="K588" s="60"/>
      <c r="L588" s="60"/>
      <c r="M588" s="60"/>
      <c r="N588" s="60"/>
      <c r="O588" s="60"/>
      <c r="P588" s="60"/>
      <c r="Q588" s="60"/>
      <c r="R588" s="60"/>
      <c r="S588" s="60"/>
    </row>
    <row r="589" spans="2:19">
      <c r="B589" s="60"/>
      <c r="C589" s="60"/>
      <c r="D589" s="60"/>
      <c r="E589" s="60"/>
      <c r="F589" s="60"/>
      <c r="G589" s="60"/>
      <c r="H589" s="60"/>
      <c r="I589" s="60"/>
      <c r="J589" s="60"/>
      <c r="K589" s="60"/>
      <c r="L589" s="60"/>
      <c r="M589" s="60"/>
      <c r="N589" s="60"/>
      <c r="O589" s="60"/>
      <c r="P589" s="60"/>
      <c r="Q589" s="60"/>
      <c r="R589" s="60"/>
      <c r="S589" s="60"/>
    </row>
    <row r="590" spans="2:19">
      <c r="B590" s="60"/>
      <c r="C590" s="60"/>
      <c r="D590" s="60"/>
      <c r="E590" s="60"/>
      <c r="F590" s="60"/>
      <c r="G590" s="60"/>
      <c r="H590" s="60"/>
      <c r="I590" s="60"/>
      <c r="J590" s="60"/>
      <c r="K590" s="60"/>
      <c r="L590" s="60"/>
      <c r="M590" s="60"/>
      <c r="N590" s="60"/>
      <c r="O590" s="60"/>
      <c r="P590" s="60"/>
      <c r="Q590" s="60"/>
      <c r="R590" s="60"/>
      <c r="S590" s="60"/>
    </row>
    <row r="591" spans="2:19">
      <c r="B591" s="60"/>
      <c r="C591" s="60"/>
      <c r="D591" s="60"/>
      <c r="E591" s="60"/>
      <c r="F591" s="60"/>
      <c r="G591" s="60"/>
      <c r="H591" s="60"/>
      <c r="I591" s="60"/>
      <c r="J591" s="60"/>
      <c r="K591" s="60"/>
      <c r="L591" s="60"/>
      <c r="M591" s="60"/>
      <c r="N591" s="60"/>
      <c r="O591" s="60"/>
      <c r="P591" s="60"/>
      <c r="Q591" s="60"/>
      <c r="R591" s="60"/>
      <c r="S591" s="60"/>
    </row>
    <row r="592" spans="2:19">
      <c r="B592" s="60"/>
      <c r="C592" s="60"/>
      <c r="D592" s="60"/>
      <c r="E592" s="60"/>
      <c r="F592" s="60"/>
      <c r="G592" s="60"/>
      <c r="H592" s="60"/>
      <c r="I592" s="60"/>
      <c r="J592" s="60"/>
      <c r="K592" s="60"/>
      <c r="L592" s="60"/>
      <c r="M592" s="60"/>
      <c r="N592" s="60"/>
      <c r="O592" s="60"/>
      <c r="P592" s="60"/>
      <c r="Q592" s="60"/>
      <c r="R592" s="60"/>
      <c r="S592" s="60"/>
    </row>
    <row r="593" spans="2:19">
      <c r="B593" s="60"/>
      <c r="C593" s="60"/>
      <c r="D593" s="60"/>
      <c r="E593" s="60"/>
      <c r="F593" s="60"/>
      <c r="G593" s="60"/>
      <c r="H593" s="60"/>
      <c r="I593" s="60"/>
      <c r="J593" s="60"/>
      <c r="K593" s="60"/>
      <c r="L593" s="60"/>
      <c r="M593" s="60"/>
      <c r="N593" s="60"/>
      <c r="O593" s="60"/>
      <c r="P593" s="60"/>
      <c r="Q593" s="60"/>
      <c r="R593" s="60"/>
      <c r="S593" s="60"/>
    </row>
    <row r="594" spans="2:19">
      <c r="B594" s="60"/>
      <c r="C594" s="60"/>
      <c r="D594" s="60"/>
      <c r="E594" s="60"/>
      <c r="F594" s="60"/>
      <c r="G594" s="60"/>
      <c r="H594" s="60"/>
      <c r="I594" s="60"/>
      <c r="J594" s="60"/>
      <c r="K594" s="60"/>
      <c r="L594" s="60"/>
      <c r="M594" s="60"/>
      <c r="N594" s="60"/>
      <c r="O594" s="60"/>
      <c r="P594" s="60"/>
      <c r="Q594" s="60"/>
      <c r="R594" s="60"/>
      <c r="S594" s="60"/>
    </row>
    <row r="595" spans="2:19">
      <c r="B595" s="60"/>
      <c r="C595" s="60"/>
      <c r="D595" s="60"/>
      <c r="E595" s="60"/>
      <c r="F595" s="60"/>
      <c r="G595" s="60"/>
      <c r="H595" s="60"/>
      <c r="I595" s="60"/>
      <c r="J595" s="60"/>
      <c r="K595" s="60"/>
      <c r="L595" s="60"/>
      <c r="M595" s="60"/>
      <c r="N595" s="60"/>
      <c r="O595" s="60"/>
      <c r="P595" s="60"/>
      <c r="Q595" s="60"/>
      <c r="R595" s="60"/>
      <c r="S595" s="60"/>
    </row>
    <row r="596" spans="2:19">
      <c r="B596" s="60"/>
      <c r="C596" s="60"/>
      <c r="D596" s="60"/>
      <c r="E596" s="60"/>
      <c r="F596" s="60"/>
      <c r="G596" s="60"/>
      <c r="H596" s="60"/>
      <c r="I596" s="60"/>
      <c r="J596" s="60"/>
      <c r="K596" s="60"/>
      <c r="L596" s="60"/>
      <c r="M596" s="60"/>
      <c r="N596" s="60"/>
      <c r="O596" s="60"/>
      <c r="P596" s="60"/>
      <c r="Q596" s="60"/>
      <c r="R596" s="60"/>
      <c r="S596" s="60"/>
    </row>
    <row r="597" spans="2:19">
      <c r="B597" s="60"/>
      <c r="C597" s="60"/>
      <c r="D597" s="60"/>
      <c r="E597" s="60"/>
      <c r="F597" s="60"/>
      <c r="G597" s="60"/>
      <c r="H597" s="60"/>
      <c r="I597" s="60"/>
      <c r="J597" s="60"/>
      <c r="K597" s="60"/>
      <c r="L597" s="60"/>
      <c r="M597" s="60"/>
      <c r="N597" s="60"/>
      <c r="O597" s="60"/>
      <c r="P597" s="60"/>
      <c r="Q597" s="60"/>
      <c r="R597" s="60"/>
      <c r="S597" s="60"/>
    </row>
    <row r="598" spans="2:19">
      <c r="B598" s="60"/>
      <c r="C598" s="60"/>
      <c r="D598" s="60"/>
      <c r="E598" s="60"/>
      <c r="F598" s="60"/>
      <c r="G598" s="60"/>
      <c r="H598" s="60"/>
      <c r="I598" s="60"/>
      <c r="J598" s="60"/>
      <c r="K598" s="60"/>
      <c r="L598" s="60"/>
      <c r="M598" s="60"/>
      <c r="N598" s="60"/>
      <c r="O598" s="60"/>
      <c r="P598" s="60"/>
      <c r="Q598" s="60"/>
      <c r="R598" s="60"/>
      <c r="S598" s="60"/>
    </row>
    <row r="599" spans="2:19">
      <c r="B599" s="60"/>
      <c r="C599" s="60"/>
      <c r="D599" s="60"/>
      <c r="E599" s="60"/>
      <c r="F599" s="60"/>
      <c r="G599" s="60"/>
      <c r="H599" s="60"/>
      <c r="I599" s="60"/>
      <c r="J599" s="60"/>
      <c r="K599" s="60"/>
      <c r="L599" s="60"/>
      <c r="M599" s="60"/>
      <c r="N599" s="60"/>
      <c r="O599" s="60"/>
      <c r="P599" s="60"/>
      <c r="Q599" s="60"/>
      <c r="R599" s="60"/>
      <c r="S599" s="60"/>
    </row>
    <row r="600" spans="2:19">
      <c r="B600" s="60"/>
      <c r="C600" s="60"/>
      <c r="D600" s="60"/>
      <c r="E600" s="60"/>
      <c r="F600" s="60"/>
      <c r="G600" s="60"/>
      <c r="H600" s="60"/>
      <c r="I600" s="60"/>
      <c r="J600" s="60"/>
      <c r="K600" s="60"/>
      <c r="L600" s="60"/>
      <c r="M600" s="60"/>
      <c r="N600" s="60"/>
      <c r="O600" s="60"/>
      <c r="P600" s="60"/>
      <c r="Q600" s="60"/>
      <c r="R600" s="60"/>
      <c r="S600" s="60"/>
    </row>
    <row r="601" spans="2:19">
      <c r="B601" s="60"/>
      <c r="C601" s="60"/>
      <c r="D601" s="60"/>
      <c r="E601" s="60"/>
      <c r="F601" s="60"/>
      <c r="G601" s="60"/>
      <c r="H601" s="60"/>
      <c r="I601" s="60"/>
      <c r="J601" s="60"/>
      <c r="K601" s="60"/>
      <c r="L601" s="60"/>
      <c r="M601" s="60"/>
      <c r="N601" s="60"/>
      <c r="O601" s="60"/>
      <c r="P601" s="60"/>
      <c r="Q601" s="60"/>
      <c r="R601" s="60"/>
      <c r="S601" s="60"/>
    </row>
    <row r="602" spans="2:19">
      <c r="B602" s="60"/>
      <c r="C602" s="60"/>
      <c r="D602" s="60"/>
      <c r="E602" s="60"/>
      <c r="F602" s="60"/>
      <c r="G602" s="60"/>
      <c r="H602" s="60"/>
      <c r="I602" s="60"/>
      <c r="J602" s="60"/>
      <c r="K602" s="60"/>
      <c r="L602" s="60"/>
      <c r="M602" s="60"/>
      <c r="N602" s="60"/>
      <c r="O602" s="60"/>
      <c r="P602" s="60"/>
      <c r="Q602" s="60"/>
      <c r="R602" s="60"/>
      <c r="S602" s="60"/>
    </row>
    <row r="603" spans="2:19">
      <c r="B603" s="60"/>
      <c r="C603" s="60"/>
      <c r="D603" s="60"/>
      <c r="E603" s="60"/>
      <c r="F603" s="60"/>
      <c r="G603" s="60"/>
      <c r="H603" s="60"/>
      <c r="I603" s="60"/>
      <c r="J603" s="60"/>
      <c r="K603" s="60"/>
      <c r="L603" s="60"/>
      <c r="M603" s="60"/>
      <c r="N603" s="60"/>
      <c r="O603" s="60"/>
      <c r="P603" s="60"/>
      <c r="Q603" s="60"/>
      <c r="R603" s="60"/>
      <c r="S603" s="60"/>
    </row>
    <row r="604" spans="2:19">
      <c r="B604" s="60"/>
      <c r="C604" s="60"/>
      <c r="D604" s="60"/>
      <c r="E604" s="60"/>
      <c r="F604" s="60"/>
      <c r="G604" s="60"/>
      <c r="H604" s="60"/>
      <c r="I604" s="60"/>
      <c r="J604" s="60"/>
      <c r="K604" s="60"/>
      <c r="L604" s="60"/>
      <c r="M604" s="60"/>
      <c r="N604" s="60"/>
      <c r="O604" s="60"/>
      <c r="P604" s="60"/>
      <c r="Q604" s="60"/>
      <c r="R604" s="60"/>
      <c r="S604" s="60"/>
    </row>
    <row r="605" spans="2:19">
      <c r="B605" s="60"/>
      <c r="C605" s="60"/>
      <c r="D605" s="60"/>
      <c r="E605" s="60"/>
      <c r="F605" s="60"/>
      <c r="G605" s="60"/>
      <c r="H605" s="60"/>
      <c r="I605" s="60"/>
      <c r="J605" s="60"/>
      <c r="K605" s="60"/>
      <c r="L605" s="60"/>
      <c r="M605" s="60"/>
      <c r="N605" s="60"/>
      <c r="O605" s="60"/>
      <c r="P605" s="60"/>
      <c r="Q605" s="60"/>
      <c r="R605" s="60"/>
      <c r="S605" s="60"/>
    </row>
    <row r="606" spans="2:19">
      <c r="B606" s="60"/>
      <c r="C606" s="60"/>
      <c r="D606" s="60"/>
      <c r="E606" s="60"/>
      <c r="F606" s="60"/>
      <c r="G606" s="60"/>
      <c r="H606" s="60"/>
      <c r="I606" s="60"/>
      <c r="J606" s="60"/>
      <c r="K606" s="60"/>
      <c r="L606" s="60"/>
      <c r="M606" s="60"/>
      <c r="N606" s="60"/>
      <c r="O606" s="60"/>
      <c r="P606" s="60"/>
      <c r="Q606" s="60"/>
      <c r="R606" s="60"/>
      <c r="S606" s="60"/>
    </row>
    <row r="607" spans="2:19">
      <c r="B607" s="60"/>
      <c r="C607" s="60"/>
      <c r="D607" s="60"/>
      <c r="E607" s="60"/>
      <c r="F607" s="60"/>
      <c r="G607" s="60"/>
      <c r="H607" s="60"/>
      <c r="I607" s="60"/>
      <c r="J607" s="60"/>
      <c r="K607" s="60"/>
      <c r="L607" s="60"/>
      <c r="M607" s="60"/>
      <c r="N607" s="60"/>
      <c r="O607" s="60"/>
      <c r="P607" s="60"/>
      <c r="Q607" s="60"/>
      <c r="R607" s="60"/>
      <c r="S607" s="60"/>
    </row>
    <row r="608" spans="2:19">
      <c r="B608" s="60"/>
      <c r="C608" s="60"/>
      <c r="D608" s="60"/>
      <c r="E608" s="60"/>
      <c r="F608" s="60"/>
      <c r="G608" s="60"/>
      <c r="H608" s="60"/>
      <c r="I608" s="60"/>
      <c r="J608" s="60"/>
      <c r="K608" s="60"/>
      <c r="L608" s="60"/>
      <c r="M608" s="60"/>
      <c r="N608" s="60"/>
      <c r="O608" s="60"/>
      <c r="P608" s="60"/>
      <c r="Q608" s="60"/>
      <c r="R608" s="60"/>
      <c r="S608" s="60"/>
    </row>
    <row r="609" spans="2:19">
      <c r="B609" s="60"/>
      <c r="C609" s="60"/>
      <c r="D609" s="60"/>
      <c r="E609" s="60"/>
      <c r="F609" s="60"/>
      <c r="G609" s="60"/>
      <c r="H609" s="60"/>
      <c r="I609" s="60"/>
      <c r="J609" s="60"/>
      <c r="K609" s="60"/>
      <c r="L609" s="60"/>
      <c r="M609" s="60"/>
      <c r="N609" s="60"/>
      <c r="O609" s="60"/>
      <c r="P609" s="60"/>
      <c r="Q609" s="60"/>
      <c r="R609" s="60"/>
      <c r="S609" s="60"/>
    </row>
    <row r="610" spans="2:19">
      <c r="B610" s="60"/>
      <c r="C610" s="60"/>
      <c r="D610" s="60"/>
      <c r="E610" s="60"/>
      <c r="F610" s="60"/>
      <c r="G610" s="60"/>
      <c r="H610" s="60"/>
      <c r="I610" s="60"/>
      <c r="J610" s="60"/>
      <c r="K610" s="60"/>
      <c r="L610" s="60"/>
      <c r="M610" s="60"/>
      <c r="N610" s="60"/>
      <c r="O610" s="60"/>
      <c r="P610" s="60"/>
      <c r="Q610" s="60"/>
      <c r="R610" s="60"/>
      <c r="S610" s="60"/>
    </row>
    <row r="611" spans="2:19">
      <c r="B611" s="60"/>
      <c r="C611" s="60"/>
      <c r="D611" s="60"/>
      <c r="E611" s="60"/>
      <c r="F611" s="60"/>
      <c r="G611" s="60"/>
      <c r="H611" s="60"/>
      <c r="I611" s="60"/>
      <c r="J611" s="60"/>
      <c r="K611" s="60"/>
      <c r="L611" s="60"/>
      <c r="M611" s="60"/>
      <c r="N611" s="60"/>
      <c r="O611" s="60"/>
      <c r="P611" s="60"/>
      <c r="Q611" s="60"/>
      <c r="R611" s="60"/>
      <c r="S611" s="60"/>
    </row>
    <row r="612" spans="2:19">
      <c r="B612" s="60"/>
      <c r="C612" s="60"/>
      <c r="D612" s="60"/>
      <c r="E612" s="60"/>
      <c r="F612" s="60"/>
      <c r="G612" s="60"/>
      <c r="H612" s="60"/>
      <c r="I612" s="60"/>
      <c r="J612" s="60"/>
      <c r="K612" s="60"/>
      <c r="L612" s="60"/>
      <c r="M612" s="60"/>
      <c r="N612" s="60"/>
      <c r="O612" s="60"/>
      <c r="P612" s="60"/>
      <c r="Q612" s="60"/>
      <c r="R612" s="60"/>
      <c r="S612" s="60"/>
    </row>
    <row r="613" spans="2:19">
      <c r="B613" s="60"/>
      <c r="C613" s="60"/>
      <c r="D613" s="60"/>
      <c r="E613" s="60"/>
      <c r="F613" s="60"/>
      <c r="G613" s="60"/>
      <c r="H613" s="60"/>
      <c r="I613" s="60"/>
      <c r="J613" s="60"/>
      <c r="K613" s="60"/>
      <c r="L613" s="60"/>
      <c r="M613" s="60"/>
      <c r="N613" s="60"/>
      <c r="O613" s="60"/>
      <c r="P613" s="60"/>
      <c r="Q613" s="60"/>
      <c r="R613" s="60"/>
      <c r="S613" s="60"/>
    </row>
    <row r="614" spans="2:19">
      <c r="B614" s="60"/>
      <c r="C614" s="60"/>
      <c r="D614" s="60"/>
      <c r="E614" s="60"/>
      <c r="F614" s="60"/>
      <c r="G614" s="60"/>
      <c r="H614" s="60"/>
      <c r="I614" s="60"/>
      <c r="J614" s="60"/>
      <c r="K614" s="60"/>
      <c r="L614" s="60"/>
      <c r="M614" s="60"/>
      <c r="N614" s="60"/>
      <c r="O614" s="60"/>
      <c r="P614" s="60"/>
      <c r="Q614" s="60"/>
      <c r="R614" s="60"/>
      <c r="S614" s="60"/>
    </row>
    <row r="615" spans="2:19">
      <c r="B615" s="60"/>
      <c r="C615" s="60"/>
      <c r="D615" s="60"/>
      <c r="E615" s="60"/>
      <c r="F615" s="60"/>
      <c r="G615" s="60"/>
      <c r="H615" s="60"/>
      <c r="I615" s="60"/>
      <c r="J615" s="60"/>
      <c r="K615" s="60"/>
      <c r="L615" s="60"/>
      <c r="M615" s="60"/>
      <c r="N615" s="60"/>
      <c r="O615" s="60"/>
      <c r="P615" s="60"/>
      <c r="Q615" s="60"/>
      <c r="R615" s="60"/>
      <c r="S615" s="60"/>
    </row>
    <row r="616" spans="2:19">
      <c r="B616" s="60"/>
      <c r="C616" s="60"/>
      <c r="D616" s="60"/>
      <c r="E616" s="60"/>
      <c r="F616" s="60"/>
      <c r="G616" s="60"/>
      <c r="H616" s="60"/>
      <c r="I616" s="60"/>
      <c r="J616" s="60"/>
      <c r="K616" s="60"/>
      <c r="L616" s="60"/>
      <c r="M616" s="60"/>
      <c r="N616" s="60"/>
      <c r="O616" s="60"/>
      <c r="P616" s="60"/>
      <c r="Q616" s="60"/>
      <c r="R616" s="60"/>
      <c r="S616" s="60"/>
    </row>
    <row r="617" spans="2:19">
      <c r="B617" s="60"/>
      <c r="C617" s="60"/>
      <c r="D617" s="60"/>
      <c r="E617" s="60"/>
      <c r="F617" s="60"/>
      <c r="G617" s="60"/>
      <c r="H617" s="60"/>
      <c r="I617" s="60"/>
      <c r="J617" s="60"/>
      <c r="K617" s="60"/>
      <c r="L617" s="60"/>
      <c r="M617" s="60"/>
      <c r="N617" s="60"/>
      <c r="O617" s="60"/>
      <c r="P617" s="60"/>
      <c r="Q617" s="60"/>
      <c r="R617" s="60"/>
      <c r="S617" s="60"/>
    </row>
    <row r="618" spans="2:19">
      <c r="B618" s="60"/>
      <c r="C618" s="60"/>
      <c r="D618" s="60"/>
      <c r="E618" s="60"/>
      <c r="F618" s="60"/>
      <c r="G618" s="60"/>
      <c r="H618" s="60"/>
      <c r="I618" s="60"/>
      <c r="J618" s="60"/>
      <c r="K618" s="60"/>
      <c r="L618" s="60"/>
      <c r="M618" s="60"/>
      <c r="N618" s="60"/>
      <c r="O618" s="60"/>
      <c r="P618" s="60"/>
      <c r="Q618" s="60"/>
      <c r="R618" s="60"/>
      <c r="S618" s="60"/>
    </row>
    <row r="619" spans="2:19">
      <c r="B619" s="60"/>
      <c r="C619" s="60"/>
      <c r="D619" s="60"/>
      <c r="E619" s="60"/>
      <c r="F619" s="60"/>
      <c r="G619" s="60"/>
      <c r="H619" s="60"/>
      <c r="I619" s="60"/>
      <c r="J619" s="60"/>
      <c r="K619" s="60"/>
      <c r="L619" s="60"/>
      <c r="M619" s="60"/>
      <c r="N619" s="60"/>
      <c r="O619" s="60"/>
      <c r="P619" s="60"/>
      <c r="Q619" s="60"/>
      <c r="R619" s="60"/>
      <c r="S619" s="60"/>
    </row>
    <row r="620" spans="2:19">
      <c r="B620" s="60"/>
      <c r="C620" s="60"/>
      <c r="D620" s="60"/>
      <c r="E620" s="60"/>
      <c r="F620" s="60"/>
      <c r="G620" s="60"/>
      <c r="H620" s="60"/>
      <c r="I620" s="60"/>
      <c r="J620" s="60"/>
      <c r="K620" s="60"/>
      <c r="L620" s="60"/>
      <c r="M620" s="60"/>
      <c r="N620" s="60"/>
      <c r="O620" s="60"/>
      <c r="P620" s="60"/>
      <c r="Q620" s="60"/>
      <c r="R620" s="60"/>
      <c r="S620" s="60"/>
    </row>
    <row r="621" spans="2:19">
      <c r="B621" s="60"/>
      <c r="C621" s="60"/>
      <c r="D621" s="60"/>
      <c r="E621" s="60"/>
      <c r="F621" s="60"/>
      <c r="G621" s="60"/>
      <c r="H621" s="60"/>
      <c r="I621" s="60"/>
      <c r="J621" s="60"/>
      <c r="K621" s="60"/>
      <c r="L621" s="60"/>
      <c r="M621" s="60"/>
      <c r="N621" s="60"/>
      <c r="O621" s="60"/>
      <c r="P621" s="60"/>
      <c r="Q621" s="60"/>
      <c r="R621" s="60"/>
      <c r="S621" s="60"/>
    </row>
    <row r="622" spans="2:19">
      <c r="B622" s="60"/>
      <c r="C622" s="60"/>
      <c r="D622" s="60"/>
      <c r="E622" s="60"/>
      <c r="F622" s="60"/>
      <c r="G622" s="60"/>
      <c r="H622" s="60"/>
      <c r="I622" s="60"/>
      <c r="J622" s="60"/>
      <c r="K622" s="60"/>
      <c r="L622" s="60"/>
      <c r="M622" s="60"/>
      <c r="N622" s="60"/>
      <c r="O622" s="60"/>
      <c r="P622" s="60"/>
      <c r="Q622" s="60"/>
      <c r="R622" s="60"/>
      <c r="S622" s="60"/>
    </row>
    <row r="623" spans="2:19">
      <c r="B623" s="60"/>
      <c r="C623" s="60"/>
      <c r="D623" s="60"/>
      <c r="E623" s="60"/>
      <c r="F623" s="60"/>
      <c r="G623" s="60"/>
      <c r="H623" s="60"/>
      <c r="I623" s="60"/>
      <c r="J623" s="60"/>
      <c r="K623" s="60"/>
      <c r="L623" s="60"/>
      <c r="M623" s="60"/>
      <c r="N623" s="60"/>
      <c r="O623" s="60"/>
      <c r="P623" s="60"/>
      <c r="Q623" s="60"/>
      <c r="R623" s="60"/>
      <c r="S623" s="60"/>
    </row>
    <row r="624" spans="2:19">
      <c r="B624" s="60"/>
      <c r="C624" s="60"/>
      <c r="D624" s="60"/>
      <c r="E624" s="60"/>
      <c r="F624" s="60"/>
      <c r="G624" s="60"/>
      <c r="H624" s="60"/>
      <c r="I624" s="60"/>
      <c r="J624" s="60"/>
      <c r="K624" s="60"/>
      <c r="L624" s="60"/>
      <c r="M624" s="60"/>
      <c r="N624" s="60"/>
      <c r="O624" s="60"/>
      <c r="P624" s="60"/>
      <c r="Q624" s="60"/>
      <c r="R624" s="60"/>
      <c r="S624" s="60"/>
    </row>
    <row r="625" spans="2:19">
      <c r="B625" s="60"/>
      <c r="C625" s="60"/>
      <c r="D625" s="60"/>
      <c r="E625" s="60"/>
      <c r="F625" s="60"/>
      <c r="G625" s="60"/>
      <c r="H625" s="60"/>
      <c r="I625" s="60"/>
      <c r="J625" s="60"/>
      <c r="K625" s="60"/>
      <c r="L625" s="60"/>
      <c r="M625" s="60"/>
      <c r="N625" s="60"/>
      <c r="O625" s="60"/>
      <c r="P625" s="60"/>
      <c r="Q625" s="60"/>
      <c r="R625" s="60"/>
      <c r="S625" s="60"/>
    </row>
    <row r="626" spans="2:19">
      <c r="B626" s="60"/>
      <c r="C626" s="60"/>
      <c r="D626" s="60"/>
      <c r="E626" s="60"/>
      <c r="F626" s="60"/>
      <c r="G626" s="60"/>
      <c r="H626" s="60"/>
      <c r="I626" s="60"/>
      <c r="J626" s="60"/>
      <c r="K626" s="60"/>
      <c r="L626" s="60"/>
      <c r="M626" s="60"/>
      <c r="N626" s="60"/>
      <c r="O626" s="60"/>
      <c r="P626" s="60"/>
      <c r="Q626" s="60"/>
      <c r="R626" s="60"/>
      <c r="S626" s="60"/>
    </row>
    <row r="627" spans="2:19">
      <c r="B627" s="60"/>
      <c r="C627" s="60"/>
      <c r="D627" s="60"/>
      <c r="E627" s="60"/>
      <c r="F627" s="60"/>
      <c r="G627" s="60"/>
      <c r="H627" s="60"/>
      <c r="I627" s="60"/>
      <c r="J627" s="60"/>
      <c r="K627" s="60"/>
      <c r="L627" s="60"/>
      <c r="M627" s="60"/>
      <c r="N627" s="60"/>
      <c r="O627" s="60"/>
      <c r="P627" s="60"/>
      <c r="Q627" s="60"/>
      <c r="R627" s="60"/>
      <c r="S627" s="60"/>
    </row>
    <row r="628" spans="2:19">
      <c r="B628" s="60"/>
      <c r="C628" s="60"/>
      <c r="D628" s="60"/>
      <c r="E628" s="60"/>
      <c r="F628" s="60"/>
      <c r="G628" s="60"/>
      <c r="H628" s="60"/>
      <c r="I628" s="60"/>
      <c r="J628" s="60"/>
      <c r="K628" s="60"/>
      <c r="L628" s="60"/>
      <c r="M628" s="60"/>
      <c r="N628" s="60"/>
      <c r="O628" s="60"/>
      <c r="P628" s="60"/>
      <c r="Q628" s="60"/>
      <c r="R628" s="60"/>
      <c r="S628" s="60"/>
    </row>
    <row r="629" spans="2:19">
      <c r="B629" s="60"/>
      <c r="C629" s="60"/>
      <c r="D629" s="60"/>
      <c r="E629" s="60"/>
      <c r="F629" s="60"/>
      <c r="G629" s="60"/>
      <c r="H629" s="60"/>
      <c r="I629" s="60"/>
      <c r="J629" s="60"/>
      <c r="K629" s="60"/>
      <c r="L629" s="60"/>
      <c r="M629" s="60"/>
      <c r="N629" s="60"/>
      <c r="O629" s="60"/>
      <c r="P629" s="60"/>
      <c r="Q629" s="60"/>
      <c r="R629" s="60"/>
      <c r="S629" s="60"/>
    </row>
    <row r="630" spans="2:19">
      <c r="B630" s="60"/>
      <c r="C630" s="60"/>
      <c r="D630" s="60"/>
      <c r="E630" s="60"/>
      <c r="F630" s="60"/>
      <c r="G630" s="60"/>
      <c r="H630" s="60"/>
      <c r="I630" s="60"/>
      <c r="J630" s="60"/>
      <c r="K630" s="60"/>
      <c r="L630" s="60"/>
      <c r="M630" s="60"/>
      <c r="N630" s="60"/>
      <c r="O630" s="60"/>
      <c r="P630" s="60"/>
      <c r="Q630" s="60"/>
      <c r="R630" s="60"/>
      <c r="S630" s="60"/>
    </row>
    <row r="631" spans="2:19">
      <c r="B631" s="60"/>
      <c r="C631" s="60"/>
      <c r="D631" s="60"/>
      <c r="E631" s="60"/>
      <c r="F631" s="60"/>
      <c r="G631" s="60"/>
      <c r="H631" s="60"/>
      <c r="I631" s="60"/>
      <c r="J631" s="60"/>
      <c r="K631" s="60"/>
      <c r="L631" s="60"/>
      <c r="M631" s="60"/>
      <c r="N631" s="60"/>
      <c r="O631" s="60"/>
      <c r="P631" s="60"/>
      <c r="Q631" s="60"/>
      <c r="R631" s="60"/>
      <c r="S631" s="60"/>
    </row>
    <row r="632" spans="2:19">
      <c r="B632" s="60"/>
      <c r="C632" s="60"/>
      <c r="D632" s="60"/>
      <c r="E632" s="60"/>
      <c r="F632" s="60"/>
      <c r="G632" s="60"/>
      <c r="H632" s="60"/>
      <c r="I632" s="60"/>
      <c r="J632" s="60"/>
      <c r="K632" s="60"/>
      <c r="L632" s="60"/>
      <c r="M632" s="60"/>
      <c r="N632" s="60"/>
      <c r="O632" s="60"/>
      <c r="P632" s="60"/>
      <c r="Q632" s="60"/>
      <c r="R632" s="60"/>
      <c r="S632" s="60"/>
    </row>
    <row r="633" spans="2:19">
      <c r="B633" s="60"/>
      <c r="C633" s="60"/>
      <c r="D633" s="60"/>
      <c r="E633" s="60"/>
      <c r="F633" s="60"/>
      <c r="G633" s="60"/>
      <c r="H633" s="60"/>
      <c r="I633" s="60"/>
      <c r="J633" s="60"/>
      <c r="K633" s="60"/>
      <c r="L633" s="60"/>
      <c r="M633" s="60"/>
      <c r="N633" s="60"/>
      <c r="O633" s="60"/>
      <c r="P633" s="60"/>
      <c r="Q633" s="60"/>
      <c r="R633" s="60"/>
      <c r="S633" s="60"/>
    </row>
    <row r="634" spans="2:19">
      <c r="B634" s="60"/>
      <c r="C634" s="60"/>
      <c r="D634" s="60"/>
      <c r="E634" s="60"/>
      <c r="F634" s="60"/>
      <c r="G634" s="60"/>
      <c r="H634" s="60"/>
      <c r="I634" s="60"/>
      <c r="J634" s="60"/>
      <c r="K634" s="60"/>
      <c r="L634" s="60"/>
      <c r="M634" s="60"/>
      <c r="N634" s="60"/>
      <c r="O634" s="60"/>
      <c r="P634" s="60"/>
      <c r="Q634" s="60"/>
      <c r="R634" s="60"/>
      <c r="S634" s="60"/>
    </row>
    <row r="635" spans="2:19">
      <c r="B635" s="60"/>
      <c r="C635" s="60"/>
      <c r="D635" s="60"/>
      <c r="E635" s="60"/>
      <c r="F635" s="60"/>
      <c r="G635" s="60"/>
      <c r="H635" s="60"/>
      <c r="I635" s="60"/>
      <c r="J635" s="60"/>
      <c r="K635" s="60"/>
      <c r="L635" s="60"/>
      <c r="M635" s="60"/>
      <c r="N635" s="60"/>
      <c r="O635" s="60"/>
      <c r="P635" s="60"/>
      <c r="Q635" s="60"/>
      <c r="R635" s="60"/>
      <c r="S635" s="60"/>
    </row>
    <row r="636" spans="2:19">
      <c r="B636" s="60"/>
      <c r="C636" s="60"/>
      <c r="D636" s="60"/>
      <c r="E636" s="60"/>
      <c r="F636" s="60"/>
      <c r="G636" s="60"/>
      <c r="H636" s="60"/>
      <c r="I636" s="60"/>
      <c r="J636" s="60"/>
      <c r="K636" s="60"/>
      <c r="L636" s="60"/>
      <c r="M636" s="60"/>
      <c r="N636" s="60"/>
      <c r="O636" s="60"/>
      <c r="P636" s="60"/>
      <c r="Q636" s="60"/>
      <c r="R636" s="60"/>
      <c r="S636" s="60"/>
    </row>
    <row r="637" spans="2:19">
      <c r="B637" s="60"/>
      <c r="C637" s="60"/>
      <c r="D637" s="60"/>
      <c r="E637" s="60"/>
      <c r="F637" s="60"/>
      <c r="G637" s="60"/>
      <c r="H637" s="60"/>
      <c r="I637" s="60"/>
      <c r="J637" s="60"/>
      <c r="K637" s="60"/>
      <c r="L637" s="60"/>
      <c r="M637" s="60"/>
      <c r="N637" s="60"/>
      <c r="O637" s="60"/>
      <c r="P637" s="60"/>
      <c r="Q637" s="60"/>
      <c r="R637" s="60"/>
      <c r="S637" s="60"/>
    </row>
    <row r="638" spans="2:19">
      <c r="B638" s="60"/>
      <c r="C638" s="60"/>
      <c r="D638" s="60"/>
      <c r="E638" s="60"/>
      <c r="F638" s="60"/>
      <c r="G638" s="60"/>
      <c r="H638" s="60"/>
      <c r="I638" s="60"/>
      <c r="J638" s="60"/>
      <c r="K638" s="60"/>
      <c r="L638" s="60"/>
      <c r="M638" s="60"/>
      <c r="N638" s="60"/>
      <c r="O638" s="60"/>
      <c r="P638" s="60"/>
      <c r="Q638" s="60"/>
      <c r="R638" s="60"/>
      <c r="S638" s="60"/>
    </row>
    <row r="639" spans="2:19">
      <c r="B639" s="60"/>
      <c r="C639" s="60"/>
      <c r="D639" s="60"/>
      <c r="E639" s="60"/>
      <c r="F639" s="60"/>
      <c r="G639" s="60"/>
      <c r="H639" s="60"/>
      <c r="I639" s="60"/>
      <c r="J639" s="60"/>
      <c r="K639" s="60"/>
      <c r="L639" s="60"/>
      <c r="M639" s="60"/>
      <c r="N639" s="60"/>
      <c r="O639" s="60"/>
      <c r="P639" s="60"/>
      <c r="Q639" s="60"/>
      <c r="R639" s="60"/>
      <c r="S639" s="60"/>
    </row>
    <row r="640" spans="2:19">
      <c r="B640" s="60"/>
      <c r="C640" s="60"/>
      <c r="D640" s="60"/>
      <c r="E640" s="60"/>
      <c r="F640" s="60"/>
      <c r="G640" s="60"/>
      <c r="H640" s="60"/>
      <c r="I640" s="60"/>
      <c r="J640" s="60"/>
      <c r="K640" s="60"/>
      <c r="L640" s="60"/>
      <c r="M640" s="60"/>
      <c r="N640" s="60"/>
      <c r="O640" s="60"/>
      <c r="P640" s="60"/>
      <c r="Q640" s="60"/>
      <c r="R640" s="60"/>
      <c r="S640" s="60"/>
    </row>
    <row r="641" spans="2:19">
      <c r="B641" s="60"/>
      <c r="C641" s="60"/>
      <c r="D641" s="60"/>
      <c r="E641" s="60"/>
      <c r="F641" s="60"/>
      <c r="G641" s="60"/>
      <c r="H641" s="60"/>
      <c r="I641" s="60"/>
      <c r="J641" s="60"/>
      <c r="K641" s="60"/>
      <c r="L641" s="60"/>
      <c r="M641" s="60"/>
      <c r="N641" s="60"/>
      <c r="O641" s="60"/>
      <c r="P641" s="60"/>
      <c r="Q641" s="60"/>
      <c r="R641" s="60"/>
      <c r="S641" s="60"/>
    </row>
    <row r="642" spans="2:19">
      <c r="B642" s="60"/>
      <c r="C642" s="60"/>
      <c r="D642" s="60"/>
      <c r="E642" s="60"/>
      <c r="F642" s="60"/>
      <c r="G642" s="60"/>
      <c r="H642" s="60"/>
      <c r="I642" s="60"/>
      <c r="J642" s="60"/>
      <c r="K642" s="60"/>
      <c r="L642" s="60"/>
      <c r="M642" s="60"/>
      <c r="N642" s="60"/>
      <c r="O642" s="60"/>
      <c r="P642" s="60"/>
      <c r="Q642" s="60"/>
      <c r="R642" s="60"/>
      <c r="S642" s="60"/>
    </row>
    <row r="643" spans="2:19">
      <c r="B643" s="60"/>
      <c r="C643" s="60"/>
      <c r="D643" s="60"/>
      <c r="E643" s="60"/>
      <c r="F643" s="60"/>
      <c r="G643" s="60"/>
      <c r="H643" s="60"/>
      <c r="I643" s="60"/>
      <c r="J643" s="60"/>
      <c r="K643" s="60"/>
      <c r="L643" s="60"/>
      <c r="M643" s="60"/>
      <c r="N643" s="60"/>
      <c r="O643" s="60"/>
      <c r="P643" s="60"/>
      <c r="Q643" s="60"/>
      <c r="R643" s="60"/>
      <c r="S643" s="60"/>
    </row>
    <row r="644" spans="2:19">
      <c r="B644" s="60"/>
      <c r="C644" s="60"/>
      <c r="D644" s="60"/>
      <c r="E644" s="60"/>
      <c r="F644" s="60"/>
      <c r="G644" s="60"/>
      <c r="H644" s="60"/>
      <c r="I644" s="60"/>
      <c r="J644" s="60"/>
      <c r="K644" s="60"/>
      <c r="L644" s="60"/>
      <c r="M644" s="60"/>
      <c r="N644" s="60"/>
      <c r="O644" s="60"/>
      <c r="P644" s="60"/>
      <c r="Q644" s="60"/>
      <c r="R644" s="60"/>
      <c r="S644" s="60"/>
    </row>
    <row r="645" spans="2:19">
      <c r="B645" s="60"/>
      <c r="C645" s="60"/>
      <c r="D645" s="60"/>
      <c r="E645" s="60"/>
      <c r="F645" s="60"/>
      <c r="G645" s="60"/>
      <c r="H645" s="60"/>
      <c r="I645" s="60"/>
      <c r="J645" s="60"/>
      <c r="K645" s="60"/>
      <c r="L645" s="60"/>
      <c r="M645" s="60"/>
      <c r="N645" s="60"/>
      <c r="O645" s="60"/>
      <c r="P645" s="60"/>
      <c r="Q645" s="60"/>
      <c r="R645" s="60"/>
      <c r="S645" s="60"/>
    </row>
    <row r="646" spans="2:19">
      <c r="B646" s="60"/>
      <c r="C646" s="60"/>
      <c r="D646" s="60"/>
      <c r="E646" s="60"/>
      <c r="F646" s="60"/>
      <c r="G646" s="60"/>
      <c r="H646" s="60"/>
      <c r="I646" s="60"/>
      <c r="J646" s="60"/>
      <c r="K646" s="60"/>
      <c r="L646" s="60"/>
      <c r="M646" s="60"/>
      <c r="N646" s="60"/>
      <c r="O646" s="60"/>
      <c r="P646" s="60"/>
      <c r="Q646" s="60"/>
      <c r="R646" s="60"/>
      <c r="S646" s="60"/>
    </row>
    <row r="647" spans="2:19">
      <c r="B647" s="60"/>
      <c r="C647" s="60"/>
      <c r="D647" s="60"/>
      <c r="E647" s="60"/>
      <c r="F647" s="60"/>
      <c r="G647" s="60"/>
      <c r="H647" s="60"/>
      <c r="I647" s="60"/>
      <c r="J647" s="60"/>
      <c r="K647" s="60"/>
      <c r="L647" s="60"/>
      <c r="M647" s="60"/>
      <c r="N647" s="60"/>
      <c r="O647" s="60"/>
      <c r="P647" s="60"/>
      <c r="Q647" s="60"/>
      <c r="R647" s="60"/>
      <c r="S647" s="60"/>
    </row>
    <row r="648" spans="2:19">
      <c r="B648" s="60"/>
      <c r="C648" s="60"/>
      <c r="D648" s="60"/>
      <c r="E648" s="60"/>
      <c r="F648" s="60"/>
      <c r="G648" s="60"/>
      <c r="H648" s="60"/>
      <c r="I648" s="60"/>
      <c r="J648" s="60"/>
      <c r="K648" s="60"/>
      <c r="L648" s="60"/>
      <c r="M648" s="60"/>
      <c r="N648" s="60"/>
      <c r="O648" s="60"/>
      <c r="P648" s="60"/>
      <c r="Q648" s="60"/>
      <c r="R648" s="60"/>
      <c r="S648" s="60"/>
    </row>
    <row r="649" spans="2:19">
      <c r="B649" s="60"/>
      <c r="C649" s="60"/>
      <c r="D649" s="60"/>
      <c r="E649" s="60"/>
      <c r="F649" s="60"/>
      <c r="G649" s="60"/>
      <c r="H649" s="60"/>
      <c r="I649" s="60"/>
      <c r="J649" s="60"/>
      <c r="K649" s="60"/>
      <c r="L649" s="60"/>
      <c r="M649" s="60"/>
      <c r="N649" s="60"/>
      <c r="O649" s="60"/>
      <c r="P649" s="60"/>
      <c r="Q649" s="60"/>
      <c r="R649" s="60"/>
      <c r="S649" s="60"/>
    </row>
    <row r="650" spans="2:19">
      <c r="B650" s="60"/>
      <c r="C650" s="60"/>
      <c r="D650" s="60"/>
      <c r="E650" s="60"/>
      <c r="F650" s="60"/>
      <c r="G650" s="60"/>
      <c r="H650" s="60"/>
      <c r="I650" s="60"/>
      <c r="J650" s="60"/>
      <c r="K650" s="60"/>
      <c r="L650" s="60"/>
      <c r="M650" s="60"/>
      <c r="N650" s="60"/>
      <c r="O650" s="60"/>
      <c r="P650" s="60"/>
      <c r="Q650" s="60"/>
      <c r="R650" s="60"/>
      <c r="S650" s="60"/>
    </row>
    <row r="651" spans="2:19">
      <c r="B651" s="60"/>
      <c r="C651" s="60"/>
      <c r="D651" s="60"/>
      <c r="E651" s="60"/>
      <c r="F651" s="60"/>
      <c r="G651" s="60"/>
      <c r="H651" s="60"/>
      <c r="I651" s="60"/>
      <c r="J651" s="60"/>
      <c r="K651" s="60"/>
      <c r="L651" s="60"/>
      <c r="M651" s="60"/>
      <c r="N651" s="60"/>
      <c r="O651" s="60"/>
      <c r="P651" s="60"/>
      <c r="Q651" s="60"/>
      <c r="R651" s="60"/>
      <c r="S651" s="60"/>
    </row>
    <row r="652" spans="2:19">
      <c r="B652" s="60"/>
      <c r="C652" s="60"/>
      <c r="D652" s="60"/>
      <c r="E652" s="60"/>
      <c r="F652" s="60"/>
      <c r="G652" s="60"/>
      <c r="H652" s="60"/>
      <c r="I652" s="60"/>
      <c r="J652" s="60"/>
      <c r="K652" s="60"/>
      <c r="L652" s="60"/>
      <c r="M652" s="60"/>
      <c r="N652" s="60"/>
      <c r="O652" s="60"/>
      <c r="P652" s="60"/>
      <c r="Q652" s="60"/>
      <c r="R652" s="60"/>
      <c r="S652" s="60"/>
    </row>
    <row r="653" spans="2:19">
      <c r="B653" s="60"/>
      <c r="C653" s="60"/>
      <c r="D653" s="60"/>
      <c r="E653" s="60"/>
      <c r="F653" s="60"/>
      <c r="G653" s="60"/>
      <c r="H653" s="60"/>
      <c r="I653" s="60"/>
      <c r="J653" s="60"/>
      <c r="K653" s="60"/>
      <c r="L653" s="60"/>
      <c r="M653" s="60"/>
      <c r="N653" s="60"/>
      <c r="O653" s="60"/>
      <c r="P653" s="60"/>
      <c r="Q653" s="60"/>
      <c r="R653" s="60"/>
      <c r="S653" s="60"/>
    </row>
    <row r="654" spans="2:19">
      <c r="B654" s="60"/>
      <c r="C654" s="60"/>
      <c r="D654" s="60"/>
      <c r="E654" s="60"/>
      <c r="F654" s="60"/>
      <c r="G654" s="60"/>
      <c r="H654" s="60"/>
      <c r="I654" s="60"/>
      <c r="J654" s="60"/>
      <c r="K654" s="60"/>
      <c r="L654" s="60"/>
      <c r="M654" s="60"/>
      <c r="N654" s="60"/>
      <c r="O654" s="60"/>
      <c r="P654" s="60"/>
      <c r="Q654" s="60"/>
      <c r="R654" s="60"/>
      <c r="S654" s="60"/>
    </row>
    <row r="655" spans="2:19">
      <c r="B655" s="60"/>
      <c r="C655" s="60"/>
      <c r="D655" s="60"/>
      <c r="E655" s="60"/>
      <c r="F655" s="60"/>
      <c r="G655" s="60"/>
      <c r="H655" s="60"/>
      <c r="I655" s="60"/>
      <c r="J655" s="60"/>
      <c r="K655" s="60"/>
      <c r="L655" s="60"/>
      <c r="M655" s="60"/>
      <c r="N655" s="60"/>
      <c r="O655" s="60"/>
      <c r="P655" s="60"/>
      <c r="Q655" s="60"/>
      <c r="R655" s="60"/>
      <c r="S655" s="60"/>
    </row>
    <row r="656" spans="2:19">
      <c r="B656" s="60"/>
      <c r="C656" s="60"/>
      <c r="D656" s="60"/>
      <c r="E656" s="60"/>
      <c r="F656" s="60"/>
      <c r="G656" s="60"/>
      <c r="H656" s="60"/>
      <c r="I656" s="60"/>
      <c r="J656" s="60"/>
      <c r="K656" s="60"/>
      <c r="L656" s="60"/>
      <c r="M656" s="60"/>
      <c r="N656" s="60"/>
      <c r="O656" s="60"/>
      <c r="P656" s="60"/>
      <c r="Q656" s="60"/>
      <c r="R656" s="60"/>
      <c r="S656" s="60"/>
    </row>
    <row r="657" spans="2:19">
      <c r="B657" s="60"/>
      <c r="C657" s="60"/>
      <c r="D657" s="60"/>
      <c r="E657" s="60"/>
      <c r="F657" s="60"/>
      <c r="G657" s="60"/>
      <c r="H657" s="60"/>
      <c r="I657" s="60"/>
      <c r="J657" s="60"/>
      <c r="K657" s="60"/>
      <c r="L657" s="60"/>
      <c r="M657" s="60"/>
      <c r="N657" s="60"/>
      <c r="O657" s="60"/>
      <c r="P657" s="60"/>
      <c r="Q657" s="60"/>
      <c r="R657" s="60"/>
      <c r="S657" s="60"/>
    </row>
    <row r="658" spans="2:19">
      <c r="B658" s="60"/>
      <c r="C658" s="60"/>
      <c r="D658" s="60"/>
      <c r="E658" s="60"/>
      <c r="F658" s="60"/>
      <c r="G658" s="60"/>
      <c r="H658" s="60"/>
      <c r="I658" s="60"/>
      <c r="J658" s="60"/>
      <c r="K658" s="60"/>
      <c r="L658" s="60"/>
      <c r="M658" s="60"/>
      <c r="N658" s="60"/>
      <c r="O658" s="60"/>
      <c r="P658" s="60"/>
      <c r="Q658" s="60"/>
      <c r="R658" s="60"/>
      <c r="S658" s="60"/>
    </row>
    <row r="659" spans="2:19">
      <c r="B659" s="60"/>
      <c r="C659" s="60"/>
      <c r="D659" s="60"/>
      <c r="E659" s="60"/>
      <c r="F659" s="60"/>
      <c r="G659" s="60"/>
      <c r="H659" s="60"/>
      <c r="I659" s="60"/>
      <c r="J659" s="60"/>
      <c r="K659" s="60"/>
      <c r="L659" s="60"/>
      <c r="M659" s="60"/>
      <c r="N659" s="60"/>
      <c r="O659" s="60"/>
      <c r="P659" s="60"/>
      <c r="Q659" s="60"/>
      <c r="R659" s="60"/>
      <c r="S659" s="60"/>
    </row>
    <row r="660" spans="2:19">
      <c r="B660" s="60"/>
      <c r="C660" s="60"/>
      <c r="D660" s="60"/>
      <c r="E660" s="60"/>
      <c r="F660" s="60"/>
      <c r="G660" s="60"/>
      <c r="H660" s="60"/>
      <c r="I660" s="60"/>
      <c r="J660" s="60"/>
      <c r="K660" s="60"/>
      <c r="L660" s="60"/>
      <c r="M660" s="60"/>
      <c r="N660" s="60"/>
      <c r="O660" s="60"/>
      <c r="P660" s="60"/>
      <c r="Q660" s="60"/>
      <c r="R660" s="60"/>
      <c r="S660" s="60"/>
    </row>
    <row r="661" spans="2:19">
      <c r="B661" s="60"/>
      <c r="C661" s="60"/>
      <c r="D661" s="60"/>
      <c r="E661" s="60"/>
      <c r="F661" s="60"/>
      <c r="G661" s="60"/>
      <c r="H661" s="60"/>
      <c r="I661" s="60"/>
      <c r="J661" s="60"/>
      <c r="K661" s="60"/>
      <c r="L661" s="60"/>
      <c r="M661" s="60"/>
      <c r="N661" s="60"/>
      <c r="O661" s="60"/>
      <c r="P661" s="60"/>
      <c r="Q661" s="60"/>
      <c r="R661" s="60"/>
      <c r="S661" s="60"/>
    </row>
    <row r="662" spans="2:19">
      <c r="B662" s="60"/>
      <c r="C662" s="60"/>
      <c r="D662" s="60"/>
      <c r="E662" s="60"/>
      <c r="F662" s="60"/>
      <c r="G662" s="60"/>
      <c r="H662" s="60"/>
      <c r="I662" s="60"/>
      <c r="J662" s="60"/>
      <c r="K662" s="60"/>
      <c r="L662" s="60"/>
      <c r="M662" s="60"/>
      <c r="N662" s="60"/>
      <c r="O662" s="60"/>
      <c r="P662" s="60"/>
      <c r="Q662" s="60"/>
      <c r="R662" s="60"/>
      <c r="S662" s="60"/>
    </row>
    <row r="663" spans="2:19">
      <c r="B663" s="60"/>
      <c r="C663" s="60"/>
      <c r="D663" s="60"/>
      <c r="E663" s="60"/>
      <c r="F663" s="60"/>
      <c r="G663" s="60"/>
      <c r="H663" s="60"/>
      <c r="I663" s="60"/>
      <c r="J663" s="60"/>
      <c r="K663" s="60"/>
      <c r="L663" s="60"/>
      <c r="M663" s="60"/>
      <c r="N663" s="60"/>
      <c r="O663" s="60"/>
      <c r="P663" s="60"/>
      <c r="Q663" s="60"/>
      <c r="R663" s="60"/>
      <c r="S663" s="60"/>
    </row>
    <row r="664" spans="2:19">
      <c r="B664" s="60"/>
      <c r="C664" s="60"/>
      <c r="D664" s="60"/>
      <c r="E664" s="60"/>
      <c r="F664" s="60"/>
      <c r="G664" s="60"/>
      <c r="H664" s="60"/>
      <c r="I664" s="60"/>
      <c r="J664" s="60"/>
      <c r="K664" s="60"/>
      <c r="L664" s="60"/>
      <c r="M664" s="60"/>
      <c r="N664" s="60"/>
      <c r="O664" s="60"/>
      <c r="P664" s="60"/>
      <c r="Q664" s="60"/>
      <c r="R664" s="60"/>
      <c r="S664" s="60"/>
    </row>
    <row r="665" spans="2:19">
      <c r="B665" s="60"/>
      <c r="C665" s="60"/>
      <c r="D665" s="60"/>
      <c r="E665" s="60"/>
      <c r="F665" s="60"/>
      <c r="G665" s="60"/>
      <c r="H665" s="60"/>
      <c r="I665" s="60"/>
      <c r="J665" s="60"/>
      <c r="K665" s="60"/>
      <c r="L665" s="60"/>
      <c r="M665" s="60"/>
      <c r="N665" s="60"/>
      <c r="O665" s="60"/>
      <c r="P665" s="60"/>
      <c r="Q665" s="60"/>
      <c r="R665" s="60"/>
      <c r="S665" s="60"/>
    </row>
    <row r="666" spans="2:19">
      <c r="B666" s="60"/>
      <c r="C666" s="60"/>
      <c r="D666" s="60"/>
      <c r="E666" s="60"/>
      <c r="F666" s="60"/>
      <c r="G666" s="60"/>
      <c r="H666" s="60"/>
      <c r="I666" s="60"/>
      <c r="J666" s="60"/>
      <c r="K666" s="60"/>
      <c r="L666" s="60"/>
      <c r="M666" s="60"/>
      <c r="N666" s="60"/>
      <c r="O666" s="60"/>
      <c r="P666" s="60"/>
      <c r="Q666" s="60"/>
      <c r="R666" s="60"/>
      <c r="S666" s="60"/>
    </row>
    <row r="667" spans="2:19">
      <c r="B667" s="60"/>
      <c r="C667" s="60"/>
      <c r="D667" s="60"/>
      <c r="E667" s="60"/>
      <c r="F667" s="60"/>
      <c r="G667" s="60"/>
      <c r="H667" s="60"/>
      <c r="I667" s="60"/>
      <c r="J667" s="60"/>
      <c r="K667" s="60"/>
      <c r="L667" s="60"/>
      <c r="M667" s="60"/>
      <c r="N667" s="60"/>
      <c r="O667" s="60"/>
      <c r="P667" s="60"/>
      <c r="Q667" s="60"/>
      <c r="R667" s="60"/>
      <c r="S667" s="60"/>
    </row>
    <row r="668" spans="2:19">
      <c r="B668" s="60"/>
      <c r="C668" s="60"/>
      <c r="D668" s="60"/>
      <c r="E668" s="60"/>
      <c r="F668" s="60"/>
      <c r="G668" s="60"/>
      <c r="H668" s="60"/>
      <c r="I668" s="60"/>
      <c r="J668" s="60"/>
      <c r="K668" s="60"/>
      <c r="L668" s="60"/>
      <c r="M668" s="60"/>
      <c r="N668" s="60"/>
      <c r="O668" s="60"/>
      <c r="P668" s="60"/>
      <c r="Q668" s="60"/>
      <c r="R668" s="60"/>
      <c r="S668" s="60"/>
    </row>
    <row r="669" spans="2:19">
      <c r="B669" s="60"/>
      <c r="C669" s="60"/>
      <c r="D669" s="60"/>
      <c r="E669" s="60"/>
      <c r="F669" s="60"/>
      <c r="G669" s="60"/>
      <c r="H669" s="60"/>
      <c r="I669" s="60"/>
      <c r="J669" s="60"/>
      <c r="K669" s="60"/>
      <c r="L669" s="60"/>
      <c r="M669" s="60"/>
      <c r="N669" s="60"/>
      <c r="O669" s="60"/>
      <c r="P669" s="60"/>
      <c r="Q669" s="60"/>
      <c r="R669" s="60"/>
      <c r="S669" s="60"/>
    </row>
    <row r="670" spans="2:19">
      <c r="B670" s="60"/>
      <c r="C670" s="60"/>
      <c r="D670" s="60"/>
      <c r="E670" s="60"/>
      <c r="F670" s="60"/>
      <c r="G670" s="60"/>
      <c r="H670" s="60"/>
      <c r="I670" s="60"/>
      <c r="J670" s="60"/>
      <c r="K670" s="60"/>
      <c r="L670" s="60"/>
      <c r="M670" s="60"/>
      <c r="N670" s="60"/>
      <c r="O670" s="60"/>
      <c r="P670" s="60"/>
      <c r="Q670" s="60"/>
      <c r="R670" s="60"/>
      <c r="S670" s="60"/>
    </row>
    <row r="671" spans="2:19">
      <c r="B671" s="60"/>
      <c r="C671" s="60"/>
      <c r="D671" s="60"/>
      <c r="E671" s="60"/>
      <c r="F671" s="60"/>
      <c r="G671" s="60"/>
      <c r="H671" s="60"/>
      <c r="I671" s="60"/>
      <c r="J671" s="60"/>
      <c r="K671" s="60"/>
      <c r="L671" s="60"/>
      <c r="M671" s="60"/>
      <c r="N671" s="60"/>
      <c r="O671" s="60"/>
      <c r="P671" s="60"/>
      <c r="Q671" s="60"/>
      <c r="R671" s="60"/>
      <c r="S671" s="60"/>
    </row>
    <row r="672" spans="2:19">
      <c r="B672" s="60"/>
      <c r="C672" s="60"/>
      <c r="D672" s="60"/>
      <c r="E672" s="60"/>
      <c r="F672" s="60"/>
      <c r="G672" s="60"/>
      <c r="H672" s="60"/>
      <c r="I672" s="60"/>
      <c r="J672" s="60"/>
      <c r="K672" s="60"/>
      <c r="L672" s="60"/>
      <c r="M672" s="60"/>
      <c r="N672" s="60"/>
      <c r="O672" s="60"/>
      <c r="P672" s="60"/>
      <c r="Q672" s="60"/>
      <c r="R672" s="60"/>
      <c r="S672" s="60"/>
    </row>
    <row r="673" spans="2:19">
      <c r="B673" s="60"/>
      <c r="C673" s="60"/>
      <c r="D673" s="60"/>
      <c r="E673" s="60"/>
      <c r="F673" s="60"/>
      <c r="G673" s="60"/>
      <c r="H673" s="60"/>
      <c r="I673" s="60"/>
      <c r="J673" s="60"/>
      <c r="K673" s="60"/>
      <c r="L673" s="60"/>
      <c r="M673" s="60"/>
      <c r="N673" s="60"/>
      <c r="O673" s="60"/>
      <c r="P673" s="60"/>
      <c r="Q673" s="60"/>
      <c r="R673" s="60"/>
      <c r="S673" s="60"/>
    </row>
    <row r="674" spans="2:19">
      <c r="B674" s="60"/>
      <c r="C674" s="60"/>
      <c r="D674" s="60"/>
      <c r="E674" s="60"/>
      <c r="F674" s="60"/>
      <c r="G674" s="60"/>
      <c r="H674" s="60"/>
      <c r="I674" s="60"/>
      <c r="J674" s="60"/>
      <c r="K674" s="60"/>
      <c r="L674" s="60"/>
      <c r="M674" s="60"/>
      <c r="N674" s="60"/>
      <c r="O674" s="60"/>
      <c r="P674" s="60"/>
      <c r="Q674" s="60"/>
      <c r="R674" s="60"/>
      <c r="S674" s="60"/>
    </row>
    <row r="675" spans="2:19">
      <c r="B675" s="60"/>
      <c r="C675" s="60"/>
      <c r="D675" s="60"/>
      <c r="E675" s="60"/>
      <c r="F675" s="60"/>
      <c r="G675" s="60"/>
      <c r="H675" s="60"/>
      <c r="I675" s="60"/>
      <c r="J675" s="60"/>
      <c r="K675" s="60"/>
      <c r="L675" s="60"/>
      <c r="M675" s="60"/>
      <c r="N675" s="60"/>
      <c r="O675" s="60"/>
      <c r="P675" s="60"/>
      <c r="Q675" s="60"/>
      <c r="R675" s="60"/>
      <c r="S675" s="60"/>
    </row>
    <row r="676" spans="2:19">
      <c r="B676" s="60"/>
      <c r="C676" s="60"/>
      <c r="D676" s="60"/>
      <c r="E676" s="60"/>
      <c r="F676" s="60"/>
      <c r="G676" s="60"/>
      <c r="H676" s="60"/>
      <c r="I676" s="60"/>
      <c r="J676" s="60"/>
      <c r="K676" s="60"/>
      <c r="L676" s="60"/>
      <c r="M676" s="60"/>
      <c r="N676" s="60"/>
      <c r="O676" s="60"/>
      <c r="P676" s="60"/>
      <c r="Q676" s="60"/>
      <c r="R676" s="60"/>
      <c r="S676" s="60"/>
    </row>
    <row r="677" spans="2:19">
      <c r="B677" s="60"/>
      <c r="C677" s="60"/>
      <c r="D677" s="60"/>
      <c r="E677" s="60"/>
      <c r="F677" s="60"/>
      <c r="G677" s="60"/>
      <c r="H677" s="60"/>
      <c r="I677" s="60"/>
      <c r="J677" s="60"/>
      <c r="K677" s="60"/>
      <c r="L677" s="60"/>
      <c r="M677" s="60"/>
      <c r="N677" s="60"/>
      <c r="O677" s="60"/>
      <c r="P677" s="60"/>
      <c r="Q677" s="60"/>
      <c r="R677" s="60"/>
      <c r="S677" s="60"/>
    </row>
    <row r="678" spans="2:19">
      <c r="B678" s="60"/>
      <c r="C678" s="60"/>
      <c r="D678" s="60"/>
      <c r="E678" s="60"/>
      <c r="F678" s="60"/>
      <c r="G678" s="60"/>
      <c r="H678" s="60"/>
      <c r="I678" s="60"/>
      <c r="J678" s="60"/>
      <c r="K678" s="60"/>
      <c r="L678" s="60"/>
      <c r="M678" s="60"/>
      <c r="N678" s="60"/>
      <c r="O678" s="60"/>
      <c r="P678" s="60"/>
      <c r="Q678" s="60"/>
      <c r="R678" s="60"/>
      <c r="S678" s="60"/>
    </row>
    <row r="679" spans="2:19">
      <c r="B679" s="60"/>
      <c r="C679" s="60"/>
      <c r="D679" s="60"/>
      <c r="E679" s="60"/>
      <c r="F679" s="60"/>
      <c r="G679" s="60"/>
      <c r="H679" s="60"/>
      <c r="I679" s="60"/>
      <c r="J679" s="60"/>
      <c r="K679" s="60"/>
      <c r="L679" s="60"/>
      <c r="M679" s="60"/>
      <c r="N679" s="60"/>
      <c r="O679" s="60"/>
      <c r="P679" s="60"/>
      <c r="Q679" s="60"/>
      <c r="R679" s="60"/>
      <c r="S679" s="60"/>
    </row>
    <row r="680" spans="2:19">
      <c r="B680" s="60"/>
      <c r="C680" s="60"/>
      <c r="D680" s="60"/>
      <c r="E680" s="60"/>
      <c r="F680" s="60"/>
      <c r="G680" s="60"/>
      <c r="H680" s="60"/>
      <c r="I680" s="60"/>
      <c r="J680" s="60"/>
      <c r="K680" s="60"/>
      <c r="L680" s="60"/>
      <c r="M680" s="60"/>
      <c r="N680" s="60"/>
      <c r="O680" s="60"/>
      <c r="P680" s="60"/>
      <c r="Q680" s="60"/>
      <c r="R680" s="60"/>
      <c r="S680" s="60"/>
    </row>
    <row r="681" spans="2:19">
      <c r="B681" s="60"/>
      <c r="C681" s="60"/>
      <c r="D681" s="60"/>
      <c r="E681" s="60"/>
      <c r="F681" s="60"/>
      <c r="G681" s="60"/>
      <c r="H681" s="60"/>
      <c r="I681" s="60"/>
      <c r="J681" s="60"/>
      <c r="K681" s="60"/>
      <c r="L681" s="60"/>
      <c r="M681" s="60"/>
      <c r="N681" s="60"/>
      <c r="O681" s="60"/>
      <c r="P681" s="60"/>
      <c r="Q681" s="60"/>
      <c r="R681" s="60"/>
      <c r="S681" s="60"/>
    </row>
    <row r="682" spans="2:19">
      <c r="B682" s="60"/>
      <c r="C682" s="60"/>
      <c r="D682" s="60"/>
      <c r="E682" s="60"/>
      <c r="F682" s="60"/>
      <c r="G682" s="60"/>
      <c r="H682" s="60"/>
      <c r="I682" s="60"/>
      <c r="J682" s="60"/>
      <c r="K682" s="60"/>
      <c r="L682" s="60"/>
      <c r="M682" s="60"/>
      <c r="N682" s="60"/>
      <c r="O682" s="60"/>
      <c r="P682" s="60"/>
      <c r="Q682" s="60"/>
      <c r="R682" s="60"/>
      <c r="S682" s="60"/>
    </row>
    <row r="683" spans="2:19">
      <c r="B683" s="60"/>
      <c r="C683" s="60"/>
      <c r="D683" s="60"/>
      <c r="E683" s="60"/>
      <c r="F683" s="60"/>
      <c r="G683" s="60"/>
      <c r="H683" s="60"/>
      <c r="I683" s="60"/>
      <c r="J683" s="60"/>
      <c r="K683" s="60"/>
      <c r="L683" s="60"/>
      <c r="M683" s="60"/>
      <c r="N683" s="60"/>
      <c r="O683" s="60"/>
      <c r="P683" s="60"/>
      <c r="Q683" s="60"/>
      <c r="R683" s="60"/>
      <c r="S683" s="60"/>
    </row>
    <row r="684" spans="2:19">
      <c r="B684" s="60"/>
      <c r="C684" s="60"/>
      <c r="D684" s="60"/>
      <c r="E684" s="60"/>
      <c r="F684" s="60"/>
      <c r="G684" s="60"/>
      <c r="H684" s="60"/>
      <c r="I684" s="60"/>
      <c r="J684" s="60"/>
      <c r="K684" s="60"/>
      <c r="L684" s="60"/>
      <c r="M684" s="60"/>
      <c r="N684" s="60"/>
      <c r="O684" s="60"/>
      <c r="P684" s="60"/>
      <c r="Q684" s="60"/>
      <c r="R684" s="60"/>
      <c r="S684" s="60"/>
    </row>
    <row r="685" spans="2:19">
      <c r="B685" s="60"/>
      <c r="C685" s="60"/>
      <c r="D685" s="60"/>
      <c r="E685" s="60"/>
      <c r="F685" s="60"/>
      <c r="G685" s="60"/>
      <c r="H685" s="60"/>
      <c r="I685" s="60"/>
      <c r="J685" s="60"/>
      <c r="K685" s="60"/>
      <c r="L685" s="60"/>
      <c r="M685" s="60"/>
      <c r="N685" s="60"/>
      <c r="O685" s="60"/>
      <c r="P685" s="60"/>
      <c r="Q685" s="60"/>
      <c r="R685" s="60"/>
      <c r="S685" s="60"/>
    </row>
    <row r="686" spans="2:19">
      <c r="B686" s="60"/>
      <c r="C686" s="60"/>
      <c r="D686" s="60"/>
      <c r="E686" s="60"/>
      <c r="F686" s="60"/>
      <c r="G686" s="60"/>
      <c r="H686" s="60"/>
      <c r="I686" s="60"/>
      <c r="J686" s="60"/>
      <c r="K686" s="60"/>
      <c r="L686" s="60"/>
      <c r="M686" s="60"/>
      <c r="N686" s="60"/>
      <c r="O686" s="60"/>
      <c r="P686" s="60"/>
      <c r="Q686" s="60"/>
      <c r="R686" s="60"/>
      <c r="S686" s="60"/>
    </row>
    <row r="687" spans="2:19">
      <c r="B687" s="60"/>
      <c r="C687" s="60"/>
      <c r="D687" s="60"/>
      <c r="E687" s="60"/>
      <c r="F687" s="60"/>
      <c r="G687" s="60"/>
      <c r="H687" s="60"/>
      <c r="I687" s="60"/>
      <c r="J687" s="60"/>
      <c r="K687" s="60"/>
      <c r="L687" s="60"/>
      <c r="M687" s="60"/>
      <c r="N687" s="60"/>
      <c r="O687" s="60"/>
      <c r="P687" s="60"/>
      <c r="Q687" s="60"/>
      <c r="R687" s="60"/>
      <c r="S687" s="60"/>
    </row>
    <row r="688" spans="2:19">
      <c r="B688" s="60"/>
      <c r="C688" s="60"/>
      <c r="D688" s="60"/>
      <c r="E688" s="60"/>
      <c r="F688" s="60"/>
      <c r="G688" s="60"/>
      <c r="H688" s="60"/>
      <c r="I688" s="60"/>
      <c r="J688" s="60"/>
      <c r="K688" s="60"/>
      <c r="L688" s="60"/>
      <c r="M688" s="60"/>
      <c r="N688" s="60"/>
      <c r="O688" s="60"/>
      <c r="P688" s="60"/>
      <c r="Q688" s="60"/>
      <c r="R688" s="60"/>
      <c r="S688" s="60"/>
    </row>
    <row r="689" spans="2:19">
      <c r="B689" s="60"/>
      <c r="C689" s="60"/>
      <c r="D689" s="60"/>
      <c r="E689" s="60"/>
      <c r="F689" s="60"/>
      <c r="G689" s="60"/>
      <c r="H689" s="60"/>
      <c r="I689" s="60"/>
      <c r="J689" s="60"/>
      <c r="K689" s="60"/>
      <c r="L689" s="60"/>
      <c r="M689" s="60"/>
      <c r="N689" s="60"/>
      <c r="O689" s="60"/>
      <c r="P689" s="60"/>
      <c r="Q689" s="60"/>
      <c r="R689" s="60"/>
      <c r="S689" s="60"/>
    </row>
    <row r="690" spans="2:19">
      <c r="B690" s="60"/>
      <c r="C690" s="60"/>
      <c r="D690" s="60"/>
      <c r="E690" s="60"/>
      <c r="F690" s="60"/>
      <c r="G690" s="60"/>
      <c r="H690" s="60"/>
      <c r="I690" s="60"/>
      <c r="J690" s="60"/>
      <c r="K690" s="60"/>
      <c r="L690" s="60"/>
      <c r="M690" s="60"/>
      <c r="N690" s="60"/>
      <c r="O690" s="60"/>
      <c r="P690" s="60"/>
      <c r="Q690" s="60"/>
      <c r="R690" s="60"/>
      <c r="S690" s="60"/>
    </row>
    <row r="691" spans="2:19">
      <c r="B691" s="60"/>
      <c r="C691" s="60"/>
      <c r="D691" s="60"/>
      <c r="E691" s="60"/>
      <c r="F691" s="60"/>
      <c r="G691" s="60"/>
      <c r="H691" s="60"/>
      <c r="I691" s="60"/>
      <c r="J691" s="60"/>
      <c r="K691" s="60"/>
      <c r="L691" s="60"/>
      <c r="M691" s="60"/>
      <c r="N691" s="60"/>
      <c r="O691" s="60"/>
      <c r="P691" s="60"/>
      <c r="Q691" s="60"/>
      <c r="R691" s="60"/>
      <c r="S691" s="60"/>
    </row>
    <row r="692" spans="2:19">
      <c r="B692" s="60"/>
      <c r="C692" s="60"/>
      <c r="D692" s="60"/>
      <c r="E692" s="60"/>
      <c r="F692" s="60"/>
      <c r="G692" s="60"/>
      <c r="H692" s="60"/>
      <c r="I692" s="60"/>
      <c r="J692" s="60"/>
      <c r="K692" s="60"/>
      <c r="L692" s="60"/>
      <c r="M692" s="60"/>
      <c r="N692" s="60"/>
      <c r="O692" s="60"/>
      <c r="P692" s="60"/>
      <c r="Q692" s="60"/>
      <c r="R692" s="60"/>
      <c r="S692" s="60"/>
    </row>
    <row r="693" spans="2:19">
      <c r="B693" s="60"/>
      <c r="C693" s="60"/>
      <c r="D693" s="60"/>
      <c r="E693" s="60"/>
      <c r="F693" s="60"/>
      <c r="G693" s="60"/>
      <c r="H693" s="60"/>
      <c r="I693" s="60"/>
      <c r="J693" s="60"/>
      <c r="K693" s="60"/>
      <c r="L693" s="60"/>
      <c r="M693" s="60"/>
      <c r="N693" s="60"/>
      <c r="O693" s="60"/>
      <c r="P693" s="60"/>
      <c r="Q693" s="60"/>
      <c r="R693" s="60"/>
      <c r="S693" s="60"/>
    </row>
    <row r="694" spans="2:19">
      <c r="B694" s="60"/>
      <c r="C694" s="60"/>
      <c r="D694" s="60"/>
      <c r="E694" s="60"/>
      <c r="F694" s="60"/>
      <c r="G694" s="60"/>
      <c r="H694" s="60"/>
      <c r="I694" s="60"/>
      <c r="J694" s="60"/>
      <c r="K694" s="60"/>
      <c r="L694" s="60"/>
      <c r="M694" s="60"/>
      <c r="N694" s="60"/>
      <c r="O694" s="60"/>
      <c r="P694" s="60"/>
      <c r="Q694" s="60"/>
      <c r="R694" s="60"/>
      <c r="S694" s="60"/>
    </row>
    <row r="695" spans="2:19">
      <c r="B695" s="60"/>
      <c r="C695" s="60"/>
      <c r="D695" s="60"/>
      <c r="E695" s="60"/>
      <c r="F695" s="60"/>
      <c r="G695" s="60"/>
      <c r="H695" s="60"/>
      <c r="I695" s="60"/>
      <c r="J695" s="60"/>
      <c r="K695" s="60"/>
      <c r="L695" s="60"/>
      <c r="M695" s="60"/>
      <c r="N695" s="60"/>
      <c r="O695" s="60"/>
      <c r="P695" s="60"/>
      <c r="Q695" s="60"/>
      <c r="R695" s="60"/>
      <c r="S695" s="60"/>
    </row>
    <row r="696" spans="2:19">
      <c r="B696" s="60"/>
      <c r="C696" s="60"/>
      <c r="D696" s="60"/>
      <c r="E696" s="60"/>
      <c r="F696" s="60"/>
      <c r="G696" s="60"/>
      <c r="H696" s="60"/>
      <c r="I696" s="60"/>
      <c r="J696" s="60"/>
      <c r="K696" s="60"/>
      <c r="L696" s="60"/>
      <c r="M696" s="60"/>
      <c r="N696" s="60"/>
      <c r="O696" s="60"/>
      <c r="P696" s="60"/>
      <c r="Q696" s="60"/>
      <c r="R696" s="60"/>
      <c r="S696" s="60"/>
    </row>
    <row r="697" spans="2:19">
      <c r="B697" s="60"/>
      <c r="C697" s="60"/>
      <c r="D697" s="60"/>
      <c r="E697" s="60"/>
      <c r="F697" s="60"/>
      <c r="G697" s="60"/>
      <c r="H697" s="60"/>
      <c r="I697" s="60"/>
      <c r="J697" s="60"/>
      <c r="K697" s="60"/>
      <c r="L697" s="60"/>
      <c r="M697" s="60"/>
      <c r="N697" s="60"/>
      <c r="O697" s="60"/>
      <c r="P697" s="60"/>
      <c r="Q697" s="60"/>
      <c r="R697" s="60"/>
      <c r="S697" s="60"/>
    </row>
    <row r="698" spans="2:19">
      <c r="B698" s="60"/>
      <c r="C698" s="60"/>
      <c r="D698" s="60"/>
      <c r="E698" s="60"/>
      <c r="F698" s="60"/>
      <c r="G698" s="60"/>
      <c r="H698" s="60"/>
      <c r="I698" s="60"/>
      <c r="J698" s="60"/>
      <c r="K698" s="60"/>
      <c r="L698" s="60"/>
      <c r="M698" s="60"/>
      <c r="N698" s="60"/>
      <c r="O698" s="60"/>
      <c r="P698" s="60"/>
      <c r="Q698" s="60"/>
      <c r="R698" s="60"/>
      <c r="S698" s="60"/>
    </row>
    <row r="699" spans="2:19">
      <c r="B699" s="60"/>
      <c r="C699" s="60"/>
      <c r="D699" s="60"/>
      <c r="E699" s="60"/>
      <c r="F699" s="60"/>
      <c r="G699" s="60"/>
      <c r="H699" s="60"/>
      <c r="I699" s="60"/>
      <c r="J699" s="60"/>
      <c r="K699" s="60"/>
      <c r="L699" s="60"/>
      <c r="M699" s="60"/>
      <c r="N699" s="60"/>
      <c r="O699" s="60"/>
      <c r="P699" s="60"/>
      <c r="Q699" s="60"/>
      <c r="R699" s="60"/>
      <c r="S699" s="60"/>
    </row>
    <row r="700" spans="2:19">
      <c r="B700" s="60"/>
      <c r="C700" s="60"/>
      <c r="D700" s="60"/>
      <c r="E700" s="60"/>
      <c r="F700" s="60"/>
      <c r="G700" s="60"/>
      <c r="H700" s="60"/>
      <c r="I700" s="60"/>
      <c r="J700" s="60"/>
      <c r="K700" s="60"/>
      <c r="L700" s="60"/>
      <c r="M700" s="60"/>
      <c r="N700" s="60"/>
      <c r="O700" s="60"/>
      <c r="P700" s="60"/>
      <c r="Q700" s="60"/>
      <c r="R700" s="60"/>
      <c r="S700" s="60"/>
    </row>
    <row r="701" spans="2:19">
      <c r="B701" s="60"/>
      <c r="C701" s="60"/>
      <c r="D701" s="60"/>
      <c r="E701" s="60"/>
      <c r="F701" s="60"/>
      <c r="G701" s="60"/>
      <c r="H701" s="60"/>
      <c r="I701" s="60"/>
      <c r="J701" s="60"/>
      <c r="K701" s="60"/>
      <c r="L701" s="60"/>
      <c r="M701" s="60"/>
      <c r="N701" s="60"/>
      <c r="O701" s="60"/>
      <c r="P701" s="60"/>
      <c r="Q701" s="60"/>
      <c r="R701" s="60"/>
      <c r="S701" s="60"/>
    </row>
    <row r="702" spans="2:19">
      <c r="B702" s="60"/>
      <c r="C702" s="60"/>
      <c r="D702" s="60"/>
      <c r="E702" s="60"/>
      <c r="F702" s="60"/>
      <c r="G702" s="60"/>
      <c r="H702" s="60"/>
      <c r="I702" s="60"/>
      <c r="J702" s="60"/>
      <c r="K702" s="60"/>
      <c r="L702" s="60"/>
      <c r="M702" s="60"/>
      <c r="N702" s="60"/>
      <c r="O702" s="60"/>
      <c r="P702" s="60"/>
      <c r="Q702" s="60"/>
      <c r="R702" s="60"/>
      <c r="S702" s="60"/>
    </row>
    <row r="703" spans="2:19">
      <c r="B703" s="60"/>
      <c r="C703" s="60"/>
      <c r="D703" s="60"/>
      <c r="E703" s="60"/>
      <c r="F703" s="60"/>
      <c r="G703" s="60"/>
      <c r="H703" s="60"/>
      <c r="I703" s="60"/>
      <c r="J703" s="60"/>
      <c r="K703" s="60"/>
      <c r="L703" s="60"/>
      <c r="M703" s="60"/>
      <c r="N703" s="60"/>
      <c r="O703" s="60"/>
      <c r="P703" s="60"/>
      <c r="Q703" s="60"/>
      <c r="R703" s="60"/>
      <c r="S703" s="60"/>
    </row>
    <row r="704" spans="2:19">
      <c r="B704" s="60"/>
      <c r="C704" s="60"/>
      <c r="D704" s="60"/>
      <c r="E704" s="60"/>
      <c r="F704" s="60"/>
      <c r="G704" s="60"/>
      <c r="H704" s="60"/>
      <c r="I704" s="60"/>
      <c r="J704" s="60"/>
      <c r="K704" s="60"/>
      <c r="L704" s="60"/>
      <c r="M704" s="60"/>
      <c r="N704" s="60"/>
      <c r="O704" s="60"/>
      <c r="P704" s="60"/>
      <c r="Q704" s="60"/>
      <c r="R704" s="60"/>
      <c r="S704" s="60"/>
    </row>
    <row r="705" spans="2:19">
      <c r="B705" s="60"/>
      <c r="C705" s="60"/>
      <c r="D705" s="60"/>
      <c r="E705" s="60"/>
      <c r="F705" s="60"/>
      <c r="G705" s="60"/>
      <c r="H705" s="60"/>
      <c r="I705" s="60"/>
      <c r="J705" s="60"/>
      <c r="K705" s="60"/>
      <c r="L705" s="60"/>
      <c r="M705" s="60"/>
      <c r="N705" s="60"/>
      <c r="O705" s="60"/>
      <c r="P705" s="60"/>
      <c r="Q705" s="60"/>
      <c r="R705" s="60"/>
      <c r="S705" s="60"/>
    </row>
    <row r="706" spans="2:19">
      <c r="B706" s="60"/>
      <c r="C706" s="60"/>
      <c r="D706" s="60"/>
      <c r="E706" s="60"/>
      <c r="F706" s="60"/>
      <c r="G706" s="60"/>
      <c r="H706" s="60"/>
      <c r="I706" s="60"/>
      <c r="J706" s="60"/>
      <c r="K706" s="60"/>
      <c r="L706" s="60"/>
      <c r="M706" s="60"/>
      <c r="N706" s="60"/>
      <c r="O706" s="60"/>
      <c r="P706" s="60"/>
      <c r="Q706" s="60"/>
      <c r="R706" s="60"/>
      <c r="S706" s="60"/>
    </row>
    <row r="707" spans="2:19">
      <c r="B707" s="60"/>
      <c r="C707" s="60"/>
      <c r="D707" s="60"/>
      <c r="E707" s="60"/>
      <c r="F707" s="60"/>
      <c r="G707" s="60"/>
      <c r="H707" s="60"/>
      <c r="I707" s="60"/>
      <c r="J707" s="60"/>
      <c r="K707" s="60"/>
      <c r="L707" s="60"/>
      <c r="M707" s="60"/>
      <c r="N707" s="60"/>
      <c r="O707" s="60"/>
      <c r="P707" s="60"/>
      <c r="Q707" s="60"/>
      <c r="R707" s="60"/>
      <c r="S707" s="60"/>
    </row>
    <row r="708" spans="2:19">
      <c r="B708" s="60"/>
      <c r="C708" s="60"/>
      <c r="D708" s="60"/>
      <c r="E708" s="60"/>
      <c r="F708" s="60"/>
      <c r="G708" s="60"/>
      <c r="H708" s="60"/>
      <c r="I708" s="60"/>
      <c r="J708" s="60"/>
      <c r="K708" s="60"/>
      <c r="L708" s="60"/>
      <c r="M708" s="60"/>
      <c r="N708" s="60"/>
      <c r="O708" s="60"/>
      <c r="P708" s="60"/>
      <c r="Q708" s="60"/>
      <c r="R708" s="60"/>
      <c r="S708" s="60"/>
    </row>
  </sheetData>
  <sheetProtection algorithmName="SHA-512" hashValue="HgLk8K44jFaIGG75f32W0W71mVxKKBfBgnC4CdT1TKnyWjJ3FmrD6+4KfiXILLlo9lkijJU866ux+YdL9Ow5vw==" saltValue="V7iOmDislkoGolfd+1gkug==" spinCount="100000" sheet="1" objects="1" scenarios="1" selectLockedCells="1"/>
  <customSheetViews>
    <customSheetView guid="{D5E2AB36-2130-41FB-951A-761EED4C953E}" scale="60" fitToPage="1">
      <pane xSplit="1" ySplit="3" topLeftCell="B4" activePane="bottomRight" state="frozen"/>
      <selection pane="bottomRight" activeCell="B19" sqref="B19"/>
      <colBreaks count="1" manualBreakCount="1">
        <brk id="19" max="1048575" man="1"/>
      </colBreaks>
      <pageMargins left="0.70866141732283472" right="0.70866141732283472" top="0.78740157480314965" bottom="0.78740157480314965" header="0.31496062992125984" footer="0.31496062992125984"/>
      <pageSetup paperSize="9" scale="55" orientation="landscape" r:id="rId1"/>
    </customSheetView>
    <customSheetView guid="{BE452244-6F10-4975-B826-9D23F0348063}" scale="60" fitToPage="1">
      <pane xSplit="1" ySplit="3" topLeftCell="B4" activePane="bottomRight" state="frozen"/>
      <selection pane="bottomRight" activeCell="B19" sqref="B19"/>
      <colBreaks count="1" manualBreakCount="1">
        <brk id="19" max="1048575" man="1"/>
      </colBreaks>
      <pageMargins left="0.70866141732283472" right="0.70866141732283472" top="0.78740157480314965" bottom="0.78740157480314965" header="0.31496062992125984" footer="0.31496062992125984"/>
      <pageSetup paperSize="9" scale="55" orientation="landscape" r:id="rId2"/>
    </customSheetView>
  </customSheetViews>
  <mergeCells count="15">
    <mergeCell ref="L1:L39"/>
    <mergeCell ref="B1:K1"/>
    <mergeCell ref="M30:S39"/>
    <mergeCell ref="M1:S1"/>
    <mergeCell ref="M2:S2"/>
    <mergeCell ref="M4:S4"/>
    <mergeCell ref="B40:E40"/>
    <mergeCell ref="A39:A40"/>
    <mergeCell ref="A2:A38"/>
    <mergeCell ref="B30:K30"/>
    <mergeCell ref="B4:K4"/>
    <mergeCell ref="B2:K2"/>
    <mergeCell ref="B31:K31"/>
    <mergeCell ref="B29:C29"/>
    <mergeCell ref="B39:C39"/>
  </mergeCells>
  <pageMargins left="0.70866141732283472" right="0.70866141732283472" top="0.78740157480314965" bottom="0.78740157480314965" header="0.31496062992125984" footer="0.31496062992125984"/>
  <pageSetup paperSize="9" scale="51"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Y62"/>
  <sheetViews>
    <sheetView zoomScaleNormal="100" workbookViewId="0">
      <pane xSplit="1" ySplit="1" topLeftCell="B2" activePane="bottomRight" state="frozen"/>
      <selection pane="topRight" activeCell="B1" sqref="B1"/>
      <selection pane="bottomLeft" activeCell="A2" sqref="A2"/>
      <selection pane="bottomRight" activeCell="L17" sqref="L17"/>
    </sheetView>
  </sheetViews>
  <sheetFormatPr baseColWidth="10" defaultColWidth="14.7109375" defaultRowHeight="15.75"/>
  <cols>
    <col min="1" max="1" width="3.7109375" style="279" customWidth="1"/>
    <col min="2" max="2" width="28.42578125" style="279" bestFit="1" customWidth="1"/>
    <col min="3" max="3" width="22.42578125" style="279" customWidth="1"/>
    <col min="4" max="4" width="14.140625" style="279" customWidth="1"/>
    <col min="5" max="5" width="12.140625" style="279" customWidth="1"/>
    <col min="6" max="6" width="11.85546875" style="279" customWidth="1"/>
    <col min="7" max="7" width="10.42578125" style="279" bestFit="1" customWidth="1"/>
    <col min="8" max="8" width="14.28515625" style="279" customWidth="1"/>
    <col min="9" max="10" width="5.85546875" style="279" customWidth="1"/>
    <col min="11" max="11" width="19.42578125" style="281" customWidth="1"/>
    <col min="12" max="12" width="20.42578125" style="281" customWidth="1"/>
    <col min="13" max="13" width="18.28515625" style="281" customWidth="1"/>
    <col min="14" max="77" width="14.7109375" style="281"/>
    <col min="78" max="16384" width="14.7109375" style="279"/>
  </cols>
  <sheetData>
    <row r="1" spans="1:77" ht="28.5" customHeight="1">
      <c r="B1" s="1205" t="s">
        <v>717</v>
      </c>
      <c r="C1" s="1205"/>
      <c r="D1" s="1205"/>
      <c r="E1" s="1205"/>
      <c r="F1" s="1206"/>
      <c r="G1" s="1206"/>
      <c r="H1" s="1207"/>
      <c r="I1" s="816"/>
      <c r="J1" s="818"/>
    </row>
    <row r="2" spans="1:77" ht="40.5" customHeight="1">
      <c r="B2" s="1208" t="s">
        <v>730</v>
      </c>
      <c r="C2" s="1209"/>
      <c r="D2" s="1209"/>
      <c r="E2" s="1210" t="s">
        <v>455</v>
      </c>
      <c r="F2" s="1211"/>
      <c r="G2" s="1214" t="s">
        <v>479</v>
      </c>
      <c r="H2" s="1215"/>
      <c r="I2" s="816"/>
      <c r="J2" s="817"/>
    </row>
    <row r="3" spans="1:77" ht="18" customHeight="1">
      <c r="B3" s="1220" t="s">
        <v>726</v>
      </c>
      <c r="C3" s="1220"/>
      <c r="D3" s="1221"/>
      <c r="E3" s="1212">
        <f>('3 KALKULATION Zusammenfassung'!D13)</f>
        <v>0</v>
      </c>
      <c r="F3" s="1213"/>
      <c r="G3" s="1212">
        <f>('3 KALKULATION Zusammenfassung'!D10)</f>
        <v>0</v>
      </c>
      <c r="H3" s="1213"/>
      <c r="I3" s="816"/>
      <c r="J3" s="817"/>
    </row>
    <row r="4" spans="1:77" ht="18" customHeight="1">
      <c r="B4" s="1165"/>
      <c r="C4" s="1168" t="s">
        <v>729</v>
      </c>
      <c r="D4" s="1168"/>
      <c r="E4" s="594" t="s">
        <v>128</v>
      </c>
      <c r="F4" s="594" t="s">
        <v>129</v>
      </c>
      <c r="G4" s="1216" t="s">
        <v>130</v>
      </c>
      <c r="H4" s="1217"/>
      <c r="I4" s="816"/>
      <c r="J4" s="817"/>
    </row>
    <row r="5" spans="1:77" ht="18" customHeight="1">
      <c r="B5" s="1166"/>
      <c r="C5" s="1167" t="s">
        <v>727</v>
      </c>
      <c r="D5" s="1167"/>
      <c r="E5" s="578">
        <f>ROUNDUP((E3*11),0)</f>
        <v>0</v>
      </c>
      <c r="F5" s="579">
        <f>ROUNDUP(E3*29.1,0)</f>
        <v>0</v>
      </c>
      <c r="G5" s="1218">
        <f>ROUNDUP(E3*28,68)</f>
        <v>0</v>
      </c>
      <c r="H5" s="1219"/>
      <c r="I5" s="816"/>
      <c r="J5" s="817"/>
    </row>
    <row r="6" spans="1:77" s="239" customFormat="1" ht="18.75">
      <c r="A6" s="279"/>
      <c r="B6" s="1169" t="s">
        <v>486</v>
      </c>
      <c r="C6" s="1169"/>
      <c r="D6" s="1169"/>
      <c r="E6" s="1169"/>
      <c r="F6" s="1169"/>
      <c r="G6" s="1169"/>
      <c r="H6" s="1169"/>
      <c r="I6" s="816"/>
      <c r="J6" s="817"/>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row>
    <row r="7" spans="1:77" ht="68.099999999999994" customHeight="1">
      <c r="B7" s="547"/>
      <c r="C7" s="585" t="s">
        <v>728</v>
      </c>
      <c r="D7" s="585" t="s">
        <v>476</v>
      </c>
      <c r="E7" s="585" t="s">
        <v>475</v>
      </c>
      <c r="F7" s="585" t="s">
        <v>131</v>
      </c>
      <c r="G7" s="585" t="s">
        <v>474</v>
      </c>
      <c r="H7" s="586" t="s">
        <v>473</v>
      </c>
      <c r="I7" s="816"/>
      <c r="J7" s="817"/>
    </row>
    <row r="8" spans="1:77" ht="18" customHeight="1">
      <c r="B8" s="548" t="s">
        <v>132</v>
      </c>
      <c r="C8" s="549">
        <v>0</v>
      </c>
      <c r="D8" s="868">
        <v>122</v>
      </c>
      <c r="E8" s="550">
        <v>0</v>
      </c>
      <c r="F8" s="869">
        <f>(E8*D8)</f>
        <v>0</v>
      </c>
      <c r="G8" s="551">
        <v>0</v>
      </c>
      <c r="H8" s="552">
        <f>(G8*F8)</f>
        <v>0</v>
      </c>
      <c r="I8" s="816"/>
      <c r="J8" s="817"/>
    </row>
    <row r="9" spans="1:77" ht="18" customHeight="1">
      <c r="B9" s="548" t="s">
        <v>132</v>
      </c>
      <c r="C9" s="549">
        <v>0</v>
      </c>
      <c r="D9" s="868">
        <v>122</v>
      </c>
      <c r="E9" s="550">
        <v>0</v>
      </c>
      <c r="F9" s="869">
        <f t="shared" ref="F9:F14" si="0">(E9*D9)</f>
        <v>0</v>
      </c>
      <c r="G9" s="551">
        <v>0</v>
      </c>
      <c r="H9" s="552">
        <f t="shared" ref="H9:H14" si="1">(G9*F9)</f>
        <v>0</v>
      </c>
      <c r="I9" s="816"/>
      <c r="J9" s="817"/>
    </row>
    <row r="10" spans="1:77" ht="18" customHeight="1">
      <c r="B10" s="548" t="s">
        <v>133</v>
      </c>
      <c r="C10" s="549">
        <v>0</v>
      </c>
      <c r="D10" s="868">
        <v>305</v>
      </c>
      <c r="E10" s="550">
        <v>0</v>
      </c>
      <c r="F10" s="869">
        <f t="shared" si="0"/>
        <v>0</v>
      </c>
      <c r="G10" s="551">
        <v>0</v>
      </c>
      <c r="H10" s="552">
        <f t="shared" si="1"/>
        <v>0</v>
      </c>
      <c r="I10" s="816"/>
      <c r="J10" s="817"/>
    </row>
    <row r="11" spans="1:77" ht="18" customHeight="1">
      <c r="B11" s="548" t="s">
        <v>133</v>
      </c>
      <c r="C11" s="549">
        <v>0</v>
      </c>
      <c r="D11" s="868">
        <v>305</v>
      </c>
      <c r="E11" s="550">
        <v>0</v>
      </c>
      <c r="F11" s="869">
        <f t="shared" si="0"/>
        <v>0</v>
      </c>
      <c r="G11" s="551">
        <v>0</v>
      </c>
      <c r="H11" s="552">
        <f t="shared" si="1"/>
        <v>0</v>
      </c>
      <c r="I11" s="816"/>
      <c r="J11" s="817"/>
    </row>
    <row r="12" spans="1:77" ht="18" customHeight="1">
      <c r="B12" s="548" t="s">
        <v>134</v>
      </c>
      <c r="C12" s="549">
        <v>0</v>
      </c>
      <c r="D12" s="868">
        <v>122</v>
      </c>
      <c r="E12" s="550">
        <v>0</v>
      </c>
      <c r="F12" s="869">
        <f t="shared" si="0"/>
        <v>0</v>
      </c>
      <c r="G12" s="551">
        <v>0</v>
      </c>
      <c r="H12" s="552">
        <f t="shared" si="1"/>
        <v>0</v>
      </c>
      <c r="I12" s="816"/>
      <c r="J12" s="817"/>
    </row>
    <row r="13" spans="1:77" ht="18" customHeight="1">
      <c r="B13" s="548" t="s">
        <v>134</v>
      </c>
      <c r="C13" s="549">
        <v>0</v>
      </c>
      <c r="D13" s="868">
        <v>122</v>
      </c>
      <c r="E13" s="550">
        <v>0</v>
      </c>
      <c r="F13" s="869">
        <f t="shared" si="0"/>
        <v>0</v>
      </c>
      <c r="G13" s="551">
        <v>0</v>
      </c>
      <c r="H13" s="552">
        <f t="shared" si="1"/>
        <v>0</v>
      </c>
      <c r="I13" s="816"/>
      <c r="J13" s="817"/>
    </row>
    <row r="14" spans="1:77" ht="18" customHeight="1">
      <c r="B14" s="548" t="s">
        <v>135</v>
      </c>
      <c r="C14" s="549">
        <v>0</v>
      </c>
      <c r="D14" s="868">
        <v>15</v>
      </c>
      <c r="E14" s="550">
        <v>0</v>
      </c>
      <c r="F14" s="869">
        <f t="shared" si="0"/>
        <v>0</v>
      </c>
      <c r="G14" s="551">
        <v>0</v>
      </c>
      <c r="H14" s="552">
        <f t="shared" si="1"/>
        <v>0</v>
      </c>
      <c r="I14" s="816"/>
      <c r="J14" s="817"/>
    </row>
    <row r="15" spans="1:77" ht="25.5">
      <c r="B15" s="130" t="s">
        <v>720</v>
      </c>
      <c r="C15" s="853">
        <f>SUM(C8:C14)</f>
        <v>0</v>
      </c>
      <c r="D15" s="1164" t="s">
        <v>484</v>
      </c>
      <c r="E15" s="1164"/>
      <c r="F15" s="1164"/>
      <c r="G15" s="1164"/>
      <c r="H15" s="553">
        <f>SUM(H8:H14)</f>
        <v>0</v>
      </c>
      <c r="I15" s="816"/>
      <c r="J15" s="817"/>
    </row>
    <row r="16" spans="1:77" ht="18.75">
      <c r="B16" s="1169" t="s">
        <v>718</v>
      </c>
      <c r="C16" s="1169"/>
      <c r="D16" s="1169"/>
      <c r="E16" s="1169"/>
      <c r="F16" s="1169"/>
      <c r="G16" s="1169"/>
      <c r="H16" s="1169"/>
      <c r="I16" s="816"/>
      <c r="J16" s="817"/>
    </row>
    <row r="17" spans="2:10" ht="32.1" customHeight="1">
      <c r="B17" s="580"/>
      <c r="C17" s="584" t="s">
        <v>121</v>
      </c>
      <c r="D17" s="584" t="s">
        <v>136</v>
      </c>
      <c r="E17" s="584" t="s">
        <v>14</v>
      </c>
      <c r="F17" s="152"/>
      <c r="G17" s="584" t="s">
        <v>477</v>
      </c>
      <c r="H17" s="585" t="s">
        <v>473</v>
      </c>
      <c r="I17" s="816"/>
      <c r="J17" s="817"/>
    </row>
    <row r="18" spans="2:10" ht="18" customHeight="1">
      <c r="B18" s="554" t="s">
        <v>137</v>
      </c>
      <c r="C18" s="555">
        <v>1</v>
      </c>
      <c r="D18" s="556">
        <v>25</v>
      </c>
      <c r="E18" s="587">
        <f>ROUNDUP(E3*G3/D18*C18,0)</f>
        <v>0</v>
      </c>
      <c r="F18" s="1222"/>
      <c r="G18" s="557">
        <v>0</v>
      </c>
      <c r="H18" s="558">
        <f>(G18*E18)</f>
        <v>0</v>
      </c>
      <c r="I18" s="816"/>
      <c r="J18" s="817"/>
    </row>
    <row r="19" spans="2:10" ht="18" customHeight="1">
      <c r="B19" s="559" t="s">
        <v>502</v>
      </c>
      <c r="C19" s="560">
        <v>1</v>
      </c>
      <c r="D19" s="550">
        <v>25</v>
      </c>
      <c r="E19" s="587">
        <f>ROUNDUP(E3*G3/D18*C19,0)</f>
        <v>0</v>
      </c>
      <c r="F19" s="1223"/>
      <c r="G19" s="561">
        <v>0</v>
      </c>
      <c r="H19" s="558">
        <f>(G19*E19)</f>
        <v>0</v>
      </c>
      <c r="I19" s="816"/>
      <c r="J19" s="817"/>
    </row>
    <row r="20" spans="2:10" ht="18" customHeight="1">
      <c r="B20" s="1164" t="s">
        <v>495</v>
      </c>
      <c r="C20" s="1164"/>
      <c r="D20" s="1164"/>
      <c r="E20" s="1164"/>
      <c r="F20" s="1164"/>
      <c r="G20" s="1164"/>
      <c r="H20" s="553">
        <f>SUM(H18:H19)</f>
        <v>0</v>
      </c>
      <c r="I20" s="816"/>
      <c r="J20" s="817"/>
    </row>
    <row r="21" spans="2:10" ht="18.75">
      <c r="B21" s="1169" t="s">
        <v>493</v>
      </c>
      <c r="C21" s="1169"/>
      <c r="D21" s="1169"/>
      <c r="E21" s="1169"/>
      <c r="F21" s="1169"/>
      <c r="G21" s="1169"/>
      <c r="H21" s="1169"/>
      <c r="I21" s="816"/>
      <c r="J21" s="817"/>
    </row>
    <row r="22" spans="2:10" ht="30.6" customHeight="1">
      <c r="B22" s="581"/>
      <c r="C22" s="584" t="s">
        <v>121</v>
      </c>
      <c r="D22" s="584" t="s">
        <v>478</v>
      </c>
      <c r="E22" s="584" t="s">
        <v>14</v>
      </c>
      <c r="F22" s="584" t="s">
        <v>131</v>
      </c>
      <c r="G22" s="584" t="s">
        <v>477</v>
      </c>
      <c r="H22" s="584" t="s">
        <v>473</v>
      </c>
      <c r="I22" s="816"/>
      <c r="J22" s="817"/>
    </row>
    <row r="23" spans="2:10" ht="18" customHeight="1">
      <c r="B23" s="562" t="s">
        <v>491</v>
      </c>
      <c r="C23" s="870">
        <v>0</v>
      </c>
      <c r="D23" s="1182"/>
      <c r="E23" s="1183"/>
      <c r="F23" s="563">
        <f>(F8+F9)*C23</f>
        <v>0</v>
      </c>
      <c r="G23" s="551">
        <v>0</v>
      </c>
      <c r="H23" s="552">
        <f>G23*F23</f>
        <v>0</v>
      </c>
      <c r="I23" s="816"/>
      <c r="J23" s="817"/>
    </row>
    <row r="24" spans="2:10" ht="18" customHeight="1">
      <c r="B24" s="562" t="s">
        <v>490</v>
      </c>
      <c r="C24" s="871">
        <v>0</v>
      </c>
      <c r="D24" s="1184"/>
      <c r="E24" s="1185"/>
      <c r="F24" s="563">
        <f>(F10+F11+F12+F13)*C24</f>
        <v>0</v>
      </c>
      <c r="G24" s="551">
        <v>0</v>
      </c>
      <c r="H24" s="552">
        <f t="shared" ref="H24:H29" si="2">G24*F24</f>
        <v>0</v>
      </c>
      <c r="I24" s="816"/>
      <c r="J24" s="817"/>
    </row>
    <row r="25" spans="2:10" ht="18" customHeight="1">
      <c r="B25" s="564" t="s">
        <v>138</v>
      </c>
      <c r="C25" s="870">
        <v>0</v>
      </c>
      <c r="D25" s="1184"/>
      <c r="E25" s="1185"/>
      <c r="F25" s="563">
        <f>(F23*C25)</f>
        <v>0</v>
      </c>
      <c r="G25" s="551">
        <v>0</v>
      </c>
      <c r="H25" s="552">
        <f t="shared" si="2"/>
        <v>0</v>
      </c>
      <c r="I25" s="816"/>
      <c r="J25" s="817"/>
    </row>
    <row r="26" spans="2:10" ht="18" customHeight="1">
      <c r="B26" s="562" t="s">
        <v>139</v>
      </c>
      <c r="C26" s="872">
        <v>0</v>
      </c>
      <c r="D26" s="1184"/>
      <c r="E26" s="1185"/>
      <c r="F26" s="563">
        <f>(F24*C26)</f>
        <v>0</v>
      </c>
      <c r="G26" s="551">
        <v>0</v>
      </c>
      <c r="H26" s="552">
        <f t="shared" si="2"/>
        <v>0</v>
      </c>
      <c r="I26" s="816"/>
      <c r="J26" s="817"/>
    </row>
    <row r="27" spans="2:10" ht="18" customHeight="1">
      <c r="B27" s="565" t="s">
        <v>492</v>
      </c>
      <c r="C27" s="871">
        <v>0</v>
      </c>
      <c r="D27" s="1184"/>
      <c r="E27" s="1185"/>
      <c r="F27" s="563">
        <f>(F14*C27)</f>
        <v>0</v>
      </c>
      <c r="G27" s="551">
        <v>0</v>
      </c>
      <c r="H27" s="552">
        <f t="shared" si="2"/>
        <v>0</v>
      </c>
      <c r="I27" s="816"/>
      <c r="J27" s="817"/>
    </row>
    <row r="28" spans="2:10" ht="18" customHeight="1">
      <c r="B28" s="566" t="s">
        <v>140</v>
      </c>
      <c r="C28" s="872">
        <v>0</v>
      </c>
      <c r="D28" s="1184"/>
      <c r="E28" s="1185"/>
      <c r="F28" s="563">
        <f>(F23+F24)*C28</f>
        <v>0</v>
      </c>
      <c r="G28" s="551">
        <v>0</v>
      </c>
      <c r="H28" s="552">
        <f t="shared" si="2"/>
        <v>0</v>
      </c>
      <c r="I28" s="816"/>
      <c r="J28" s="817"/>
    </row>
    <row r="29" spans="2:10" ht="18" customHeight="1">
      <c r="B29" s="562" t="s">
        <v>141</v>
      </c>
      <c r="C29" s="873">
        <v>0</v>
      </c>
      <c r="D29" s="1186"/>
      <c r="E29" s="1187"/>
      <c r="F29" s="563">
        <f>(F23+F24+F27)*C29</f>
        <v>0</v>
      </c>
      <c r="G29" s="551">
        <v>0</v>
      </c>
      <c r="H29" s="552">
        <f t="shared" si="2"/>
        <v>0</v>
      </c>
      <c r="I29" s="816"/>
      <c r="J29" s="817"/>
    </row>
    <row r="30" spans="2:10" ht="18" customHeight="1">
      <c r="B30" s="567" t="s">
        <v>489</v>
      </c>
      <c r="C30" s="874">
        <v>0</v>
      </c>
      <c r="D30" s="568">
        <v>90</v>
      </c>
      <c r="E30" s="852">
        <f>ROUNDUP(((F23/10.61)+(F24/(10.61*2.5)))/D30*C30,0)</f>
        <v>0</v>
      </c>
      <c r="F30" s="569"/>
      <c r="G30" s="570">
        <v>0</v>
      </c>
      <c r="H30" s="552">
        <f>(G30*E30)</f>
        <v>0</v>
      </c>
      <c r="I30" s="816"/>
      <c r="J30" s="817"/>
    </row>
    <row r="31" spans="2:10" ht="18" customHeight="1">
      <c r="B31" s="1180" t="s">
        <v>485</v>
      </c>
      <c r="C31" s="1180"/>
      <c r="D31" s="1180"/>
      <c r="E31" s="1180"/>
      <c r="F31" s="1180"/>
      <c r="G31" s="1181"/>
      <c r="H31" s="553">
        <f>SUM(H23:H30)</f>
        <v>0</v>
      </c>
      <c r="I31" s="816"/>
      <c r="J31" s="817"/>
    </row>
    <row r="32" spans="2:10" ht="18.75">
      <c r="B32" s="1161" t="s">
        <v>47</v>
      </c>
      <c r="C32" s="1162"/>
      <c r="D32" s="1162"/>
      <c r="E32" s="1163"/>
      <c r="F32" s="588" t="s">
        <v>721</v>
      </c>
      <c r="G32" s="588" t="s">
        <v>87</v>
      </c>
      <c r="H32" s="588" t="s">
        <v>122</v>
      </c>
      <c r="I32" s="816"/>
      <c r="J32" s="817"/>
    </row>
    <row r="33" spans="1:10" ht="18" customHeight="1">
      <c r="B33" s="1189" t="s">
        <v>142</v>
      </c>
      <c r="C33" s="1190"/>
      <c r="D33" s="1190"/>
      <c r="E33" s="1190"/>
      <c r="F33" s="571">
        <v>0</v>
      </c>
      <c r="G33" s="551">
        <v>0</v>
      </c>
      <c r="H33" s="552">
        <f>G33*F33</f>
        <v>0</v>
      </c>
      <c r="I33" s="816"/>
      <c r="J33" s="817"/>
    </row>
    <row r="34" spans="1:10" ht="18" customHeight="1">
      <c r="B34" s="1191" t="s">
        <v>143</v>
      </c>
      <c r="C34" s="1192"/>
      <c r="D34" s="1192"/>
      <c r="E34" s="1192"/>
      <c r="F34" s="571">
        <v>0</v>
      </c>
      <c r="G34" s="551">
        <v>0</v>
      </c>
      <c r="H34" s="552">
        <f>G34*F34</f>
        <v>0</v>
      </c>
      <c r="I34" s="816"/>
      <c r="J34" s="817"/>
    </row>
    <row r="35" spans="1:10" ht="18" customHeight="1">
      <c r="B35" s="1191" t="s">
        <v>144</v>
      </c>
      <c r="C35" s="1192"/>
      <c r="D35" s="1193"/>
      <c r="E35" s="572">
        <v>0</v>
      </c>
      <c r="F35" s="573"/>
      <c r="G35" s="551">
        <v>0</v>
      </c>
      <c r="H35" s="552">
        <f>G35*E35</f>
        <v>0</v>
      </c>
      <c r="I35" s="816"/>
      <c r="J35" s="817"/>
    </row>
    <row r="36" spans="1:10" ht="18" customHeight="1">
      <c r="B36" s="1191" t="s">
        <v>145</v>
      </c>
      <c r="C36" s="1194"/>
      <c r="D36" s="1194"/>
      <c r="E36" s="1194"/>
      <c r="F36" s="584" t="s">
        <v>21</v>
      </c>
      <c r="G36" s="551">
        <v>0</v>
      </c>
      <c r="H36" s="552">
        <f>G36</f>
        <v>0</v>
      </c>
      <c r="I36" s="816"/>
      <c r="J36" s="817"/>
    </row>
    <row r="37" spans="1:10" ht="18" customHeight="1">
      <c r="B37" s="1191" t="s">
        <v>146</v>
      </c>
      <c r="C37" s="1192"/>
      <c r="D37" s="1192"/>
      <c r="E37" s="1192"/>
      <c r="F37" s="574">
        <v>0</v>
      </c>
      <c r="G37" s="551">
        <v>0</v>
      </c>
      <c r="H37" s="552">
        <f>G37*F37</f>
        <v>0</v>
      </c>
      <c r="I37" s="816"/>
      <c r="J37" s="817"/>
    </row>
    <row r="38" spans="1:10" ht="18" customHeight="1">
      <c r="B38" s="1178"/>
      <c r="C38" s="1179"/>
      <c r="D38" s="1179"/>
      <c r="E38" s="1179"/>
      <c r="F38" s="574">
        <v>0</v>
      </c>
      <c r="G38" s="551">
        <v>0</v>
      </c>
      <c r="H38" s="552">
        <f>G38*F38</f>
        <v>0</v>
      </c>
      <c r="I38" s="816"/>
      <c r="J38" s="817"/>
    </row>
    <row r="39" spans="1:10" ht="18" customHeight="1">
      <c r="B39" s="1195"/>
      <c r="C39" s="1196"/>
      <c r="D39" s="1196"/>
      <c r="E39" s="1179"/>
      <c r="F39" s="574">
        <v>0</v>
      </c>
      <c r="G39" s="551">
        <v>0</v>
      </c>
      <c r="H39" s="552">
        <f>G39*F39</f>
        <v>0</v>
      </c>
      <c r="I39" s="816"/>
      <c r="J39" s="817"/>
    </row>
    <row r="40" spans="1:10" ht="14.1" customHeight="1">
      <c r="A40" s="1197"/>
      <c r="B40" s="1201" t="s">
        <v>494</v>
      </c>
      <c r="C40" s="1202"/>
      <c r="D40" s="1202"/>
      <c r="E40" s="1202"/>
      <c r="F40" s="1202"/>
      <c r="G40" s="1203"/>
      <c r="H40" s="575">
        <f>SUM(H33:H39)</f>
        <v>0</v>
      </c>
      <c r="I40" s="816"/>
      <c r="J40" s="817"/>
    </row>
    <row r="41" spans="1:10" ht="33.6" customHeight="1">
      <c r="A41" s="1197"/>
      <c r="B41" s="1198" t="s">
        <v>147</v>
      </c>
      <c r="C41" s="1199"/>
      <c r="D41" s="1199"/>
      <c r="E41" s="1199"/>
      <c r="F41" s="1199"/>
      <c r="G41" s="1199"/>
      <c r="H41" s="1199"/>
      <c r="I41" s="816"/>
      <c r="J41" s="817"/>
    </row>
    <row r="42" spans="1:10" ht="25.5">
      <c r="A42" s="1170"/>
      <c r="B42" s="1175"/>
      <c r="C42" s="1176"/>
      <c r="D42" s="1176"/>
      <c r="E42" s="1177"/>
      <c r="F42" s="582" t="s">
        <v>722</v>
      </c>
      <c r="G42" s="583" t="s">
        <v>87</v>
      </c>
      <c r="H42" s="583" t="s">
        <v>473</v>
      </c>
      <c r="I42" s="816"/>
      <c r="J42" s="817"/>
    </row>
    <row r="43" spans="1:10" ht="18" customHeight="1">
      <c r="A43" s="1170"/>
      <c r="B43" s="1174" t="s">
        <v>148</v>
      </c>
      <c r="C43" s="1174"/>
      <c r="D43" s="1174"/>
      <c r="E43" s="1174"/>
      <c r="F43" s="550">
        <v>0</v>
      </c>
      <c r="G43" s="551">
        <v>0</v>
      </c>
      <c r="H43" s="552">
        <f>G43*F43</f>
        <v>0</v>
      </c>
      <c r="I43" s="816"/>
      <c r="J43" s="817"/>
    </row>
    <row r="44" spans="1:10" ht="18" customHeight="1">
      <c r="A44" s="1170"/>
      <c r="B44" s="1174" t="s">
        <v>487</v>
      </c>
      <c r="C44" s="1174"/>
      <c r="D44" s="1174"/>
      <c r="E44" s="1174"/>
      <c r="F44" s="550">
        <v>0</v>
      </c>
      <c r="G44" s="551">
        <v>0</v>
      </c>
      <c r="H44" s="552">
        <f>G44*F44</f>
        <v>0</v>
      </c>
      <c r="I44" s="816"/>
      <c r="J44" s="817"/>
    </row>
    <row r="45" spans="1:10" ht="18" customHeight="1">
      <c r="A45" s="1170"/>
      <c r="B45" s="1174" t="s">
        <v>149</v>
      </c>
      <c r="C45" s="1174"/>
      <c r="D45" s="1174"/>
      <c r="E45" s="1174"/>
      <c r="F45" s="550">
        <v>0</v>
      </c>
      <c r="G45" s="551">
        <v>0</v>
      </c>
      <c r="H45" s="552">
        <f t="shared" ref="H45:H49" si="3">G45*F45</f>
        <v>0</v>
      </c>
      <c r="I45" s="816"/>
      <c r="J45" s="817"/>
    </row>
    <row r="46" spans="1:10" ht="18" customHeight="1">
      <c r="A46" s="1170"/>
      <c r="B46" s="1174" t="s">
        <v>488</v>
      </c>
      <c r="C46" s="1174"/>
      <c r="D46" s="1174"/>
      <c r="E46" s="1174"/>
      <c r="F46" s="550">
        <v>0</v>
      </c>
      <c r="G46" s="551">
        <v>0</v>
      </c>
      <c r="H46" s="552">
        <f t="shared" si="3"/>
        <v>0</v>
      </c>
      <c r="I46" s="816"/>
      <c r="J46" s="817"/>
    </row>
    <row r="47" spans="1:10" ht="18" customHeight="1">
      <c r="A47" s="1170"/>
      <c r="B47" s="1171"/>
      <c r="C47" s="1172"/>
      <c r="D47" s="1172"/>
      <c r="E47" s="1173"/>
      <c r="F47" s="550">
        <v>0</v>
      </c>
      <c r="G47" s="551">
        <v>0</v>
      </c>
      <c r="H47" s="552">
        <f t="shared" si="3"/>
        <v>0</v>
      </c>
      <c r="I47" s="816"/>
      <c r="J47" s="817"/>
    </row>
    <row r="48" spans="1:10" ht="18" customHeight="1">
      <c r="A48" s="1170"/>
      <c r="B48" s="1171"/>
      <c r="C48" s="1172"/>
      <c r="D48" s="1172"/>
      <c r="E48" s="1173"/>
      <c r="F48" s="550">
        <v>0</v>
      </c>
      <c r="G48" s="551">
        <v>0</v>
      </c>
      <c r="H48" s="552">
        <f t="shared" si="3"/>
        <v>0</v>
      </c>
      <c r="I48" s="816"/>
      <c r="J48" s="817"/>
    </row>
    <row r="49" spans="1:10" ht="18" customHeight="1">
      <c r="A49" s="1170"/>
      <c r="B49" s="1171"/>
      <c r="C49" s="1172"/>
      <c r="D49" s="1172"/>
      <c r="E49" s="1173"/>
      <c r="F49" s="550">
        <v>0</v>
      </c>
      <c r="G49" s="551">
        <v>0</v>
      </c>
      <c r="H49" s="552">
        <f t="shared" si="3"/>
        <v>0</v>
      </c>
      <c r="I49" s="816"/>
      <c r="J49" s="817"/>
    </row>
    <row r="50" spans="1:10" ht="17.100000000000001" customHeight="1">
      <c r="A50" s="239"/>
      <c r="B50" s="1200" t="s">
        <v>719</v>
      </c>
      <c r="C50" s="1200"/>
      <c r="D50" s="1200"/>
      <c r="E50" s="1200"/>
      <c r="F50" s="1200"/>
      <c r="G50" s="1200"/>
      <c r="H50" s="589">
        <f>SUM(H43:H49)</f>
        <v>0</v>
      </c>
      <c r="I50" s="816"/>
      <c r="J50" s="817"/>
    </row>
    <row r="51" spans="1:10" ht="15" customHeight="1">
      <c r="A51" s="1188"/>
      <c r="B51" s="1204" t="s">
        <v>585</v>
      </c>
      <c r="C51" s="1204"/>
      <c r="D51" s="1204"/>
      <c r="E51" s="1204"/>
      <c r="F51" s="1204"/>
      <c r="G51" s="1204"/>
      <c r="H51" s="590">
        <f>ROUNDUP((H15+H20+H31+H40+H50),-1.5)</f>
        <v>0</v>
      </c>
      <c r="I51" s="816"/>
      <c r="J51" s="817"/>
    </row>
    <row r="52" spans="1:10" ht="15.75" customHeight="1">
      <c r="A52" s="1188"/>
      <c r="B52" s="576"/>
    </row>
    <row r="53" spans="1:10" ht="15.75" customHeight="1">
      <c r="A53" s="1188"/>
    </row>
    <row r="54" spans="1:10" ht="15.75" customHeight="1">
      <c r="A54" s="1188"/>
      <c r="H54" s="577"/>
      <c r="I54" s="577"/>
      <c r="J54" s="577"/>
    </row>
    <row r="55" spans="1:10" ht="15.75" customHeight="1">
      <c r="A55" s="1188"/>
    </row>
    <row r="56" spans="1:10" ht="15.75" customHeight="1">
      <c r="A56" s="1188"/>
    </row>
    <row r="57" spans="1:10" ht="15.75" customHeight="1">
      <c r="A57" s="1188"/>
    </row>
    <row r="58" spans="1:10" ht="15.75" customHeight="1">
      <c r="A58" s="1188"/>
    </row>
    <row r="59" spans="1:10" ht="15.75" customHeight="1">
      <c r="A59" s="1188"/>
    </row>
    <row r="60" spans="1:10" ht="15.75" customHeight="1">
      <c r="A60" s="1188"/>
    </row>
    <row r="61" spans="1:10" ht="15.75" customHeight="1">
      <c r="A61" s="1188"/>
    </row>
    <row r="62" spans="1:10" ht="15.75" customHeight="1">
      <c r="A62" s="1188"/>
    </row>
  </sheetData>
  <sheetProtection algorithmName="SHA-512" hashValue="lg/I9douQAvaS6cN2SZjnlX5L9dKFmghilSzc0Jp0kWr7cZ5Gvj6PlLvxtZwOPKu4mxOQuY06o/5wNYjkiKz9w==" saltValue="2zBUcnlmm2REAGVjA0tEbQ==" spinCount="100000" sheet="1" selectLockedCells="1"/>
  <customSheetViews>
    <customSheetView guid="{D5E2AB36-2130-41FB-951A-761EED4C953E}" scale="80">
      <pane xSplit="1" ySplit="1" topLeftCell="B2" activePane="bottomRight" state="frozen"/>
      <selection pane="bottomRight" activeCell="K2" sqref="K2"/>
      <colBreaks count="1" manualBreakCount="1">
        <brk id="8" max="1048575" man="1"/>
      </colBreaks>
      <pageMargins left="0.7" right="0.7" top="0.78740157499999996" bottom="0.78740157499999996" header="0.3" footer="0.3"/>
      <pageSetup paperSize="9" scale="72" orientation="portrait" r:id="rId1"/>
    </customSheetView>
    <customSheetView guid="{BE452244-6F10-4975-B826-9D23F0348063}" scale="80">
      <pane xSplit="1" ySplit="1" topLeftCell="B2" activePane="bottomRight" state="frozen"/>
      <selection pane="bottomRight" activeCell="K2" sqref="K2"/>
      <colBreaks count="1" manualBreakCount="1">
        <brk id="8" max="1048575" man="1"/>
      </colBreaks>
      <pageMargins left="0.7" right="0.7" top="0.78740157499999996" bottom="0.78740157499999996" header="0.3" footer="0.3"/>
      <pageSetup paperSize="9" scale="72" orientation="portrait" r:id="rId2"/>
    </customSheetView>
  </customSheetViews>
  <mergeCells count="43">
    <mergeCell ref="B1:H1"/>
    <mergeCell ref="B6:H6"/>
    <mergeCell ref="B21:H21"/>
    <mergeCell ref="B2:D2"/>
    <mergeCell ref="E2:F2"/>
    <mergeCell ref="E3:F3"/>
    <mergeCell ref="G2:H2"/>
    <mergeCell ref="G3:H3"/>
    <mergeCell ref="G4:H4"/>
    <mergeCell ref="G5:H5"/>
    <mergeCell ref="B3:D3"/>
    <mergeCell ref="F18:F19"/>
    <mergeCell ref="B38:E38"/>
    <mergeCell ref="B31:G31"/>
    <mergeCell ref="D23:E29"/>
    <mergeCell ref="A51:A62"/>
    <mergeCell ref="B33:E33"/>
    <mergeCell ref="B34:E34"/>
    <mergeCell ref="B35:D35"/>
    <mergeCell ref="B36:E36"/>
    <mergeCell ref="B37:E37"/>
    <mergeCell ref="B39:E39"/>
    <mergeCell ref="A40:A41"/>
    <mergeCell ref="B41:H41"/>
    <mergeCell ref="B50:G50"/>
    <mergeCell ref="B40:G40"/>
    <mergeCell ref="B51:G51"/>
    <mergeCell ref="B43:E43"/>
    <mergeCell ref="A42:A49"/>
    <mergeCell ref="B48:E48"/>
    <mergeCell ref="B49:E49"/>
    <mergeCell ref="B46:E46"/>
    <mergeCell ref="B47:E47"/>
    <mergeCell ref="B44:E44"/>
    <mergeCell ref="B45:E45"/>
    <mergeCell ref="B42:E42"/>
    <mergeCell ref="B32:E32"/>
    <mergeCell ref="D15:G15"/>
    <mergeCell ref="B20:G20"/>
    <mergeCell ref="B4:B5"/>
    <mergeCell ref="C5:D5"/>
    <mergeCell ref="C4:D4"/>
    <mergeCell ref="B16:H16"/>
  </mergeCells>
  <pageMargins left="0.7" right="0.7" top="0.78740157499999996" bottom="0.78740157499999996" header="0.3" footer="0.3"/>
  <pageSetup paperSize="9" scale="68" orientation="portrait" r:id="rId3"/>
  <ignoredErrors>
    <ignoredError sqref="C1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P720"/>
  <sheetViews>
    <sheetView zoomScale="117" zoomScaleNormal="100" workbookViewId="0">
      <pane ySplit="1" topLeftCell="A2" activePane="bottomLeft" state="frozen"/>
      <selection pane="bottomLeft" activeCell="P74" sqref="P74"/>
    </sheetView>
  </sheetViews>
  <sheetFormatPr baseColWidth="10" defaultColWidth="14.7109375" defaultRowHeight="15.75" outlineLevelCol="1"/>
  <cols>
    <col min="1" max="1" width="55.140625" style="7" customWidth="1"/>
    <col min="2" max="2" width="49.140625" style="7" customWidth="1"/>
    <col min="3" max="3" width="15.7109375" style="7" customWidth="1"/>
    <col min="4" max="4" width="19.42578125" style="7" customWidth="1"/>
    <col min="5" max="5" width="9.85546875" style="7" bestFit="1" customWidth="1"/>
    <col min="6" max="6" width="14.42578125" style="8" customWidth="1"/>
    <col min="7" max="7" width="9.140625" style="8" customWidth="1"/>
    <col min="8" max="8" width="12.42578125" style="8" customWidth="1"/>
    <col min="9" max="9" width="12.42578125" style="8" customWidth="1" outlineLevel="1"/>
    <col min="10" max="10" width="11" style="8" customWidth="1" outlineLevel="1"/>
    <col min="11" max="11" width="15.85546875" style="9" customWidth="1"/>
    <col min="12" max="12" width="14.42578125" style="9" customWidth="1"/>
    <col min="13" max="13" width="20.42578125" style="9" customWidth="1"/>
    <col min="14" max="14" width="8.85546875" style="9" customWidth="1"/>
    <col min="15" max="15" width="7.140625" style="9" customWidth="1"/>
    <col min="16" max="16" width="17.42578125" style="10" customWidth="1"/>
    <col min="17" max="68" width="14.7109375" style="10"/>
    <col min="69" max="16384" width="14.7109375" style="7"/>
  </cols>
  <sheetData>
    <row r="1" spans="1:68" ht="44.45" customHeight="1">
      <c r="A1" s="1246" t="s">
        <v>732</v>
      </c>
      <c r="B1" s="1247"/>
      <c r="C1" s="1247"/>
      <c r="D1" s="1247"/>
      <c r="E1" s="1247"/>
      <c r="F1" s="1247"/>
      <c r="G1" s="1247"/>
      <c r="H1" s="1247"/>
      <c r="I1" s="1247"/>
      <c r="J1" s="1247"/>
      <c r="K1" s="1247"/>
      <c r="L1" s="1248"/>
      <c r="M1" s="1249"/>
      <c r="N1" s="819"/>
      <c r="O1" s="819"/>
    </row>
    <row r="2" spans="1:68" ht="27.95" customHeight="1">
      <c r="A2" s="1254" t="s">
        <v>468</v>
      </c>
      <c r="B2" s="1254"/>
      <c r="C2" s="605"/>
      <c r="D2" s="606"/>
      <c r="E2" s="606"/>
      <c r="F2" s="606"/>
      <c r="G2" s="606"/>
      <c r="H2" s="606"/>
      <c r="I2" s="606"/>
      <c r="J2" s="606"/>
      <c r="K2" s="1253" t="s">
        <v>463</v>
      </c>
      <c r="L2" s="1253"/>
      <c r="M2" s="1250"/>
      <c r="N2" s="819"/>
      <c r="O2" s="819"/>
    </row>
    <row r="3" spans="1:68" s="12" customFormat="1" ht="62.1" customHeight="1">
      <c r="A3" s="41" t="s">
        <v>456</v>
      </c>
      <c r="B3" s="41" t="s">
        <v>503</v>
      </c>
      <c r="C3" s="615" t="s">
        <v>150</v>
      </c>
      <c r="D3" s="1255"/>
      <c r="E3" s="615" t="s">
        <v>151</v>
      </c>
      <c r="F3" s="615" t="s">
        <v>122</v>
      </c>
      <c r="G3" s="616" t="s">
        <v>22</v>
      </c>
      <c r="H3" s="616" t="s">
        <v>17</v>
      </c>
      <c r="I3" s="890" t="s">
        <v>966</v>
      </c>
      <c r="J3" s="890" t="s">
        <v>966</v>
      </c>
      <c r="K3" s="613" t="s">
        <v>457</v>
      </c>
      <c r="L3" s="613" t="s">
        <v>734</v>
      </c>
      <c r="M3" s="830" t="s">
        <v>12</v>
      </c>
      <c r="N3" s="819"/>
      <c r="O3" s="819"/>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row>
    <row r="4" spans="1:68" ht="13.5" customHeight="1">
      <c r="A4" s="34"/>
      <c r="B4" s="39"/>
      <c r="C4" s="52">
        <v>0</v>
      </c>
      <c r="D4" s="1255"/>
      <c r="E4" s="131">
        <v>0.42</v>
      </c>
      <c r="F4" s="346">
        <f>C4*E4</f>
        <v>0</v>
      </c>
      <c r="G4" s="19">
        <v>0</v>
      </c>
      <c r="H4" s="19">
        <v>0</v>
      </c>
      <c r="I4" s="132">
        <v>0</v>
      </c>
      <c r="J4" s="132">
        <v>0</v>
      </c>
      <c r="K4" s="35">
        <v>0</v>
      </c>
      <c r="L4" s="35">
        <v>0</v>
      </c>
      <c r="M4" s="133">
        <v>0</v>
      </c>
      <c r="N4" s="819"/>
      <c r="O4" s="819"/>
    </row>
    <row r="5" spans="1:68" ht="13.5" customHeight="1">
      <c r="A5" s="34"/>
      <c r="B5" s="39"/>
      <c r="C5" s="52">
        <v>0</v>
      </c>
      <c r="D5" s="1255"/>
      <c r="E5" s="131">
        <v>0.42</v>
      </c>
      <c r="F5" s="346">
        <f t="shared" ref="F5:F11" si="0">C5*E5</f>
        <v>0</v>
      </c>
      <c r="G5" s="19">
        <v>0</v>
      </c>
      <c r="H5" s="19">
        <v>0</v>
      </c>
      <c r="I5" s="132">
        <v>0</v>
      </c>
      <c r="J5" s="132">
        <v>0</v>
      </c>
      <c r="K5" s="35">
        <v>0</v>
      </c>
      <c r="L5" s="35">
        <v>0</v>
      </c>
      <c r="M5" s="133">
        <v>0</v>
      </c>
      <c r="N5" s="819"/>
      <c r="O5" s="819"/>
    </row>
    <row r="6" spans="1:68" ht="13.5" customHeight="1">
      <c r="A6" s="34"/>
      <c r="B6" s="39"/>
      <c r="C6" s="52">
        <v>0</v>
      </c>
      <c r="D6" s="1255"/>
      <c r="E6" s="131">
        <v>0.42</v>
      </c>
      <c r="F6" s="346">
        <f t="shared" si="0"/>
        <v>0</v>
      </c>
      <c r="G6" s="19">
        <v>0</v>
      </c>
      <c r="H6" s="19">
        <v>0</v>
      </c>
      <c r="I6" s="132">
        <v>0</v>
      </c>
      <c r="J6" s="132">
        <v>0</v>
      </c>
      <c r="K6" s="35">
        <v>0</v>
      </c>
      <c r="L6" s="35">
        <v>0</v>
      </c>
      <c r="M6" s="133">
        <v>0</v>
      </c>
      <c r="N6" s="819"/>
      <c r="O6" s="819"/>
    </row>
    <row r="7" spans="1:68" ht="13.5" customHeight="1">
      <c r="A7" s="34"/>
      <c r="B7" s="39"/>
      <c r="C7" s="52">
        <v>0</v>
      </c>
      <c r="D7" s="1255"/>
      <c r="E7" s="131">
        <v>0.42</v>
      </c>
      <c r="F7" s="346">
        <f t="shared" si="0"/>
        <v>0</v>
      </c>
      <c r="G7" s="19">
        <v>0</v>
      </c>
      <c r="H7" s="19">
        <v>0</v>
      </c>
      <c r="I7" s="132">
        <v>0</v>
      </c>
      <c r="J7" s="132">
        <v>0</v>
      </c>
      <c r="K7" s="35">
        <v>0</v>
      </c>
      <c r="L7" s="35">
        <v>0</v>
      </c>
      <c r="M7" s="133">
        <v>0</v>
      </c>
      <c r="N7" s="819"/>
      <c r="O7" s="819"/>
    </row>
    <row r="8" spans="1:68" s="9" customFormat="1" ht="13.5" customHeight="1">
      <c r="A8" s="34"/>
      <c r="B8" s="39"/>
      <c r="C8" s="52">
        <v>0</v>
      </c>
      <c r="D8" s="1255"/>
      <c r="E8" s="131">
        <v>0.42</v>
      </c>
      <c r="F8" s="346">
        <f t="shared" si="0"/>
        <v>0</v>
      </c>
      <c r="G8" s="19">
        <v>0</v>
      </c>
      <c r="H8" s="19">
        <v>0</v>
      </c>
      <c r="I8" s="132">
        <v>0</v>
      </c>
      <c r="J8" s="132">
        <v>0</v>
      </c>
      <c r="K8" s="35">
        <v>0</v>
      </c>
      <c r="L8" s="35">
        <v>0</v>
      </c>
      <c r="M8" s="133">
        <v>0</v>
      </c>
      <c r="N8" s="819"/>
      <c r="O8" s="819"/>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row>
    <row r="9" spans="1:68" ht="13.5" customHeight="1">
      <c r="A9" s="34"/>
      <c r="B9" s="39"/>
      <c r="C9" s="52">
        <v>0</v>
      </c>
      <c r="D9" s="1255"/>
      <c r="E9" s="131">
        <v>0.42</v>
      </c>
      <c r="F9" s="346">
        <f t="shared" si="0"/>
        <v>0</v>
      </c>
      <c r="G9" s="19">
        <v>0</v>
      </c>
      <c r="H9" s="19">
        <v>0</v>
      </c>
      <c r="I9" s="132">
        <v>0</v>
      </c>
      <c r="J9" s="132">
        <v>0</v>
      </c>
      <c r="K9" s="35">
        <v>0</v>
      </c>
      <c r="L9" s="35">
        <v>0</v>
      </c>
      <c r="M9" s="133">
        <v>0</v>
      </c>
      <c r="N9" s="819"/>
      <c r="O9" s="819"/>
    </row>
    <row r="10" spans="1:68" ht="13.5" customHeight="1">
      <c r="A10" s="34"/>
      <c r="B10" s="39"/>
      <c r="C10" s="52">
        <v>0</v>
      </c>
      <c r="D10" s="1255"/>
      <c r="E10" s="131">
        <v>0.42</v>
      </c>
      <c r="F10" s="346">
        <f t="shared" si="0"/>
        <v>0</v>
      </c>
      <c r="G10" s="19">
        <v>0</v>
      </c>
      <c r="H10" s="19">
        <v>0</v>
      </c>
      <c r="I10" s="132">
        <v>0</v>
      </c>
      <c r="J10" s="132">
        <v>0</v>
      </c>
      <c r="K10" s="35">
        <v>0</v>
      </c>
      <c r="L10" s="35">
        <v>0</v>
      </c>
      <c r="M10" s="133">
        <v>0</v>
      </c>
      <c r="N10" s="819"/>
      <c r="O10" s="819"/>
    </row>
    <row r="11" spans="1:68" ht="13.5" customHeight="1">
      <c r="A11" s="34"/>
      <c r="B11" s="39"/>
      <c r="C11" s="52">
        <v>0</v>
      </c>
      <c r="D11" s="1255"/>
      <c r="E11" s="131">
        <v>0.42</v>
      </c>
      <c r="F11" s="346">
        <f t="shared" si="0"/>
        <v>0</v>
      </c>
      <c r="G11" s="19">
        <v>0</v>
      </c>
      <c r="H11" s="19">
        <v>0</v>
      </c>
      <c r="I11" s="132">
        <v>0</v>
      </c>
      <c r="J11" s="132">
        <v>0</v>
      </c>
      <c r="K11" s="35">
        <v>0</v>
      </c>
      <c r="L11" s="35">
        <v>0</v>
      </c>
      <c r="M11" s="133">
        <v>0</v>
      </c>
      <c r="N11" s="819"/>
      <c r="O11" s="819"/>
    </row>
    <row r="12" spans="1:68" ht="51.95" customHeight="1">
      <c r="A12" s="40" t="s">
        <v>456</v>
      </c>
      <c r="B12" s="155" t="s">
        <v>901</v>
      </c>
      <c r="C12" s="614" t="s">
        <v>14</v>
      </c>
      <c r="D12" s="614" t="s">
        <v>152</v>
      </c>
      <c r="E12" s="614" t="s">
        <v>151</v>
      </c>
      <c r="F12" s="829"/>
      <c r="G12" s="828"/>
      <c r="H12" s="828"/>
      <c r="I12" s="828"/>
      <c r="J12" s="828"/>
      <c r="K12" s="827">
        <v>0</v>
      </c>
      <c r="L12" s="827">
        <v>0</v>
      </c>
      <c r="M12" s="828"/>
      <c r="N12" s="819"/>
      <c r="O12" s="819"/>
    </row>
    <row r="13" spans="1:68" ht="13.5" customHeight="1">
      <c r="A13" s="34"/>
      <c r="B13" s="39"/>
      <c r="C13" s="52">
        <v>0</v>
      </c>
      <c r="D13" s="52">
        <v>0</v>
      </c>
      <c r="E13" s="135">
        <v>0</v>
      </c>
      <c r="F13" s="346">
        <f>E13*C13*D13</f>
        <v>0</v>
      </c>
      <c r="G13" s="19">
        <v>0</v>
      </c>
      <c r="H13" s="19">
        <v>0</v>
      </c>
      <c r="I13" s="52">
        <v>0</v>
      </c>
      <c r="J13" s="52">
        <v>0</v>
      </c>
      <c r="K13" s="35">
        <v>0</v>
      </c>
      <c r="L13" s="35">
        <v>0</v>
      </c>
      <c r="M13" s="133">
        <v>0</v>
      </c>
      <c r="N13" s="819"/>
      <c r="O13" s="819"/>
    </row>
    <row r="14" spans="1:68" ht="13.5" customHeight="1">
      <c r="A14" s="34"/>
      <c r="B14" s="39"/>
      <c r="C14" s="52">
        <v>0</v>
      </c>
      <c r="D14" s="52">
        <v>0</v>
      </c>
      <c r="E14" s="135">
        <v>0</v>
      </c>
      <c r="F14" s="346">
        <f t="shared" ref="F14:F23" si="1">E14*C14*D14</f>
        <v>0</v>
      </c>
      <c r="G14" s="19">
        <v>0</v>
      </c>
      <c r="H14" s="19">
        <v>0</v>
      </c>
      <c r="I14" s="52">
        <v>0</v>
      </c>
      <c r="J14" s="52">
        <v>0</v>
      </c>
      <c r="K14" s="35">
        <v>0</v>
      </c>
      <c r="L14" s="35">
        <v>0</v>
      </c>
      <c r="M14" s="133">
        <v>0</v>
      </c>
      <c r="N14" s="819"/>
      <c r="O14" s="819"/>
    </row>
    <row r="15" spans="1:68" ht="13.5" customHeight="1">
      <c r="A15" s="34"/>
      <c r="B15" s="39"/>
      <c r="C15" s="52">
        <v>0</v>
      </c>
      <c r="D15" s="52">
        <v>0</v>
      </c>
      <c r="E15" s="135">
        <v>0</v>
      </c>
      <c r="F15" s="346">
        <f t="shared" si="1"/>
        <v>0</v>
      </c>
      <c r="G15" s="19">
        <v>0</v>
      </c>
      <c r="H15" s="19">
        <v>0</v>
      </c>
      <c r="I15" s="52">
        <v>0</v>
      </c>
      <c r="J15" s="52">
        <v>0</v>
      </c>
      <c r="K15" s="35">
        <v>0</v>
      </c>
      <c r="L15" s="35">
        <v>0</v>
      </c>
      <c r="M15" s="133">
        <v>0</v>
      </c>
      <c r="N15" s="819"/>
      <c r="O15" s="819"/>
    </row>
    <row r="16" spans="1:68" ht="13.5" customHeight="1">
      <c r="A16" s="34"/>
      <c r="B16" s="39"/>
      <c r="C16" s="52">
        <v>0</v>
      </c>
      <c r="D16" s="52">
        <v>0</v>
      </c>
      <c r="E16" s="135">
        <v>0</v>
      </c>
      <c r="F16" s="346">
        <f t="shared" si="1"/>
        <v>0</v>
      </c>
      <c r="G16" s="19">
        <v>0</v>
      </c>
      <c r="H16" s="19">
        <v>0</v>
      </c>
      <c r="I16" s="52">
        <v>0</v>
      </c>
      <c r="J16" s="52">
        <v>0</v>
      </c>
      <c r="K16" s="35">
        <v>0</v>
      </c>
      <c r="L16" s="35">
        <v>0</v>
      </c>
      <c r="M16" s="133">
        <v>0</v>
      </c>
      <c r="N16" s="819"/>
      <c r="O16" s="819"/>
    </row>
    <row r="17" spans="1:15" ht="13.5" customHeight="1">
      <c r="A17" s="34"/>
      <c r="B17" s="39"/>
      <c r="C17" s="52">
        <v>0</v>
      </c>
      <c r="D17" s="52">
        <v>0</v>
      </c>
      <c r="E17" s="135">
        <v>0</v>
      </c>
      <c r="F17" s="346">
        <f t="shared" si="1"/>
        <v>0</v>
      </c>
      <c r="G17" s="19">
        <v>0</v>
      </c>
      <c r="H17" s="19">
        <v>0</v>
      </c>
      <c r="I17" s="52">
        <v>0</v>
      </c>
      <c r="J17" s="52">
        <v>0</v>
      </c>
      <c r="K17" s="35">
        <v>0</v>
      </c>
      <c r="L17" s="35">
        <v>0</v>
      </c>
      <c r="M17" s="133">
        <v>0</v>
      </c>
      <c r="N17" s="819"/>
      <c r="O17" s="819"/>
    </row>
    <row r="18" spans="1:15" ht="13.5" customHeight="1">
      <c r="A18" s="34"/>
      <c r="B18" s="39"/>
      <c r="C18" s="52">
        <v>0</v>
      </c>
      <c r="D18" s="52">
        <v>0</v>
      </c>
      <c r="E18" s="135">
        <v>0</v>
      </c>
      <c r="F18" s="346">
        <f t="shared" si="1"/>
        <v>0</v>
      </c>
      <c r="G18" s="19">
        <v>0</v>
      </c>
      <c r="H18" s="19">
        <v>0</v>
      </c>
      <c r="I18" s="52">
        <v>0</v>
      </c>
      <c r="J18" s="52">
        <v>0</v>
      </c>
      <c r="K18" s="35">
        <v>0</v>
      </c>
      <c r="L18" s="35">
        <v>0</v>
      </c>
      <c r="M18" s="133">
        <v>0</v>
      </c>
      <c r="N18" s="819"/>
      <c r="O18" s="819"/>
    </row>
    <row r="19" spans="1:15" ht="13.5" customHeight="1">
      <c r="A19" s="34"/>
      <c r="B19" s="39"/>
      <c r="C19" s="52">
        <v>0</v>
      </c>
      <c r="D19" s="52">
        <v>0</v>
      </c>
      <c r="E19" s="135">
        <v>0</v>
      </c>
      <c r="F19" s="346">
        <f t="shared" si="1"/>
        <v>0</v>
      </c>
      <c r="G19" s="19">
        <v>0</v>
      </c>
      <c r="H19" s="19">
        <v>0</v>
      </c>
      <c r="I19" s="52">
        <v>0</v>
      </c>
      <c r="J19" s="52">
        <v>0</v>
      </c>
      <c r="K19" s="35">
        <v>0</v>
      </c>
      <c r="L19" s="35">
        <v>0</v>
      </c>
      <c r="M19" s="133">
        <v>0</v>
      </c>
      <c r="N19" s="819"/>
      <c r="O19" s="819"/>
    </row>
    <row r="20" spans="1:15" ht="13.5" customHeight="1">
      <c r="A20" s="34"/>
      <c r="B20" s="39"/>
      <c r="C20" s="52">
        <v>0</v>
      </c>
      <c r="D20" s="52">
        <v>0</v>
      </c>
      <c r="E20" s="135">
        <v>0</v>
      </c>
      <c r="F20" s="346">
        <f t="shared" si="1"/>
        <v>0</v>
      </c>
      <c r="G20" s="19">
        <v>0</v>
      </c>
      <c r="H20" s="19">
        <v>0</v>
      </c>
      <c r="I20" s="52">
        <v>0</v>
      </c>
      <c r="J20" s="52">
        <v>0</v>
      </c>
      <c r="K20" s="35">
        <v>0</v>
      </c>
      <c r="L20" s="35">
        <v>0</v>
      </c>
      <c r="M20" s="133">
        <v>0</v>
      </c>
      <c r="N20" s="819"/>
      <c r="O20" s="819"/>
    </row>
    <row r="21" spans="1:15" ht="13.5" customHeight="1">
      <c r="A21" s="34"/>
      <c r="B21" s="39"/>
      <c r="C21" s="52">
        <v>0</v>
      </c>
      <c r="D21" s="52">
        <v>0</v>
      </c>
      <c r="E21" s="135">
        <v>0</v>
      </c>
      <c r="F21" s="346">
        <f t="shared" si="1"/>
        <v>0</v>
      </c>
      <c r="G21" s="19">
        <v>0</v>
      </c>
      <c r="H21" s="19">
        <v>0</v>
      </c>
      <c r="I21" s="52">
        <v>0</v>
      </c>
      <c r="J21" s="52">
        <v>0</v>
      </c>
      <c r="K21" s="35">
        <v>0</v>
      </c>
      <c r="L21" s="35">
        <v>0</v>
      </c>
      <c r="M21" s="133">
        <v>0</v>
      </c>
      <c r="N21" s="819"/>
      <c r="O21" s="819"/>
    </row>
    <row r="22" spans="1:15" ht="13.5" customHeight="1">
      <c r="A22" s="34"/>
      <c r="B22" s="39"/>
      <c r="C22" s="52">
        <v>0</v>
      </c>
      <c r="D22" s="52">
        <v>0</v>
      </c>
      <c r="E22" s="135">
        <v>0</v>
      </c>
      <c r="F22" s="346">
        <f t="shared" si="1"/>
        <v>0</v>
      </c>
      <c r="G22" s="19">
        <v>0</v>
      </c>
      <c r="H22" s="19">
        <v>0</v>
      </c>
      <c r="I22" s="52">
        <v>0</v>
      </c>
      <c r="J22" s="52">
        <v>0</v>
      </c>
      <c r="K22" s="35">
        <v>0</v>
      </c>
      <c r="L22" s="35">
        <v>0</v>
      </c>
      <c r="M22" s="133">
        <v>0</v>
      </c>
      <c r="N22" s="819"/>
      <c r="O22" s="819"/>
    </row>
    <row r="23" spans="1:15" ht="13.5" customHeight="1">
      <c r="A23" s="108"/>
      <c r="B23" s="109"/>
      <c r="C23" s="52">
        <v>0</v>
      </c>
      <c r="D23" s="52">
        <v>0</v>
      </c>
      <c r="E23" s="135">
        <v>0</v>
      </c>
      <c r="F23" s="346">
        <f t="shared" si="1"/>
        <v>0</v>
      </c>
      <c r="G23" s="19">
        <v>0</v>
      </c>
      <c r="H23" s="19">
        <v>0</v>
      </c>
      <c r="I23" s="52">
        <v>0</v>
      </c>
      <c r="J23" s="52">
        <v>0</v>
      </c>
      <c r="K23" s="35">
        <v>0</v>
      </c>
      <c r="L23" s="35">
        <v>0</v>
      </c>
      <c r="M23" s="133">
        <v>0</v>
      </c>
      <c r="N23" s="819"/>
      <c r="O23" s="819"/>
    </row>
    <row r="24" spans="1:15" ht="13.5" customHeight="1">
      <c r="A24" s="40" t="s">
        <v>456</v>
      </c>
      <c r="B24" s="42" t="s">
        <v>504</v>
      </c>
      <c r="C24" s="614" t="s">
        <v>14</v>
      </c>
      <c r="D24" s="614" t="s">
        <v>152</v>
      </c>
      <c r="E24" s="614" t="s">
        <v>151</v>
      </c>
      <c r="F24" s="825"/>
      <c r="G24" s="826"/>
      <c r="H24" s="826"/>
      <c r="I24" s="826"/>
      <c r="J24" s="826"/>
      <c r="K24" s="827">
        <v>0</v>
      </c>
      <c r="L24" s="827">
        <v>0</v>
      </c>
      <c r="M24" s="828"/>
      <c r="N24" s="819"/>
      <c r="O24" s="819"/>
    </row>
    <row r="25" spans="1:15" ht="13.5" customHeight="1">
      <c r="A25" s="18"/>
      <c r="B25" s="39"/>
      <c r="C25" s="52">
        <v>0</v>
      </c>
      <c r="D25" s="52">
        <v>0</v>
      </c>
      <c r="E25" s="135">
        <v>0</v>
      </c>
      <c r="F25" s="346">
        <f>E25*D25*C25</f>
        <v>0</v>
      </c>
      <c r="G25" s="19">
        <v>0</v>
      </c>
      <c r="H25" s="19">
        <v>0</v>
      </c>
      <c r="I25" s="52">
        <v>0</v>
      </c>
      <c r="J25" s="52">
        <v>0</v>
      </c>
      <c r="K25" s="35">
        <v>0</v>
      </c>
      <c r="L25" s="35">
        <v>0</v>
      </c>
      <c r="M25" s="133">
        <v>0</v>
      </c>
      <c r="N25" s="819"/>
      <c r="O25" s="819"/>
    </row>
    <row r="26" spans="1:15" ht="13.5" customHeight="1">
      <c r="A26" s="18"/>
      <c r="B26" s="39"/>
      <c r="C26" s="52">
        <v>0</v>
      </c>
      <c r="D26" s="52">
        <v>0</v>
      </c>
      <c r="E26" s="135">
        <v>0</v>
      </c>
      <c r="F26" s="346">
        <f t="shared" ref="F26:F34" si="2">E26*D26*C26</f>
        <v>0</v>
      </c>
      <c r="G26" s="19">
        <v>0</v>
      </c>
      <c r="H26" s="19">
        <v>0</v>
      </c>
      <c r="I26" s="52">
        <v>0</v>
      </c>
      <c r="J26" s="52">
        <v>0</v>
      </c>
      <c r="K26" s="35">
        <v>0</v>
      </c>
      <c r="L26" s="35">
        <v>0</v>
      </c>
      <c r="M26" s="133">
        <v>0</v>
      </c>
      <c r="N26" s="819"/>
      <c r="O26" s="819"/>
    </row>
    <row r="27" spans="1:15" ht="13.5" customHeight="1">
      <c r="A27" s="18"/>
      <c r="B27" s="39"/>
      <c r="C27" s="52">
        <v>0</v>
      </c>
      <c r="D27" s="52">
        <v>0</v>
      </c>
      <c r="E27" s="135">
        <v>0</v>
      </c>
      <c r="F27" s="346">
        <f t="shared" si="2"/>
        <v>0</v>
      </c>
      <c r="G27" s="19">
        <v>0</v>
      </c>
      <c r="H27" s="19">
        <v>0</v>
      </c>
      <c r="I27" s="52">
        <v>0</v>
      </c>
      <c r="J27" s="52">
        <v>0</v>
      </c>
      <c r="K27" s="35">
        <v>0</v>
      </c>
      <c r="L27" s="35">
        <v>0</v>
      </c>
      <c r="M27" s="133">
        <v>0</v>
      </c>
      <c r="N27" s="819"/>
      <c r="O27" s="819"/>
    </row>
    <row r="28" spans="1:15" ht="13.5" customHeight="1">
      <c r="A28" s="18"/>
      <c r="B28" s="39"/>
      <c r="C28" s="52">
        <v>0</v>
      </c>
      <c r="D28" s="52">
        <v>0</v>
      </c>
      <c r="E28" s="135">
        <v>0</v>
      </c>
      <c r="F28" s="346">
        <f t="shared" si="2"/>
        <v>0</v>
      </c>
      <c r="G28" s="19">
        <v>0</v>
      </c>
      <c r="H28" s="19">
        <v>0</v>
      </c>
      <c r="I28" s="52">
        <v>0</v>
      </c>
      <c r="J28" s="52">
        <v>0</v>
      </c>
      <c r="K28" s="35">
        <v>0</v>
      </c>
      <c r="L28" s="35">
        <v>0</v>
      </c>
      <c r="M28" s="133">
        <v>0</v>
      </c>
      <c r="N28" s="819"/>
      <c r="O28" s="819"/>
    </row>
    <row r="29" spans="1:15" ht="13.5" customHeight="1">
      <c r="A29" s="18"/>
      <c r="B29" s="39"/>
      <c r="C29" s="52">
        <v>0</v>
      </c>
      <c r="D29" s="52">
        <v>0</v>
      </c>
      <c r="E29" s="135">
        <v>0</v>
      </c>
      <c r="F29" s="346">
        <f t="shared" si="2"/>
        <v>0</v>
      </c>
      <c r="G29" s="19">
        <v>0</v>
      </c>
      <c r="H29" s="19">
        <v>0</v>
      </c>
      <c r="I29" s="52">
        <v>0</v>
      </c>
      <c r="J29" s="52">
        <v>0</v>
      </c>
      <c r="K29" s="35">
        <v>0</v>
      </c>
      <c r="L29" s="35">
        <v>0</v>
      </c>
      <c r="M29" s="133">
        <v>0</v>
      </c>
      <c r="N29" s="819"/>
      <c r="O29" s="819"/>
    </row>
    <row r="30" spans="1:15" ht="13.5" customHeight="1">
      <c r="A30" s="18"/>
      <c r="B30" s="39"/>
      <c r="C30" s="52">
        <v>0</v>
      </c>
      <c r="D30" s="52">
        <v>0</v>
      </c>
      <c r="E30" s="135">
        <v>0</v>
      </c>
      <c r="F30" s="346">
        <f t="shared" si="2"/>
        <v>0</v>
      </c>
      <c r="G30" s="19">
        <v>0</v>
      </c>
      <c r="H30" s="19">
        <v>0</v>
      </c>
      <c r="I30" s="52">
        <v>0</v>
      </c>
      <c r="J30" s="52">
        <v>0</v>
      </c>
      <c r="K30" s="35">
        <v>0</v>
      </c>
      <c r="L30" s="35">
        <v>0</v>
      </c>
      <c r="M30" s="133">
        <v>0</v>
      </c>
      <c r="N30" s="819"/>
      <c r="O30" s="819"/>
    </row>
    <row r="31" spans="1:15" ht="13.5" customHeight="1">
      <c r="A31" s="18"/>
      <c r="B31" s="39"/>
      <c r="C31" s="52">
        <v>0</v>
      </c>
      <c r="D31" s="52">
        <v>0</v>
      </c>
      <c r="E31" s="135">
        <v>0</v>
      </c>
      <c r="F31" s="346">
        <f t="shared" si="2"/>
        <v>0</v>
      </c>
      <c r="G31" s="19">
        <v>0</v>
      </c>
      <c r="H31" s="19">
        <v>0</v>
      </c>
      <c r="I31" s="52">
        <v>0</v>
      </c>
      <c r="J31" s="52">
        <v>0</v>
      </c>
      <c r="K31" s="35">
        <v>0</v>
      </c>
      <c r="L31" s="35">
        <v>0</v>
      </c>
      <c r="M31" s="133">
        <v>0</v>
      </c>
      <c r="N31" s="819"/>
      <c r="O31" s="819"/>
    </row>
    <row r="32" spans="1:15" ht="13.5" customHeight="1">
      <c r="A32" s="18"/>
      <c r="B32" s="39"/>
      <c r="C32" s="52">
        <v>0</v>
      </c>
      <c r="D32" s="52">
        <v>0</v>
      </c>
      <c r="E32" s="135">
        <v>0</v>
      </c>
      <c r="F32" s="346">
        <f t="shared" si="2"/>
        <v>0</v>
      </c>
      <c r="G32" s="19">
        <v>0</v>
      </c>
      <c r="H32" s="19">
        <v>0</v>
      </c>
      <c r="I32" s="52">
        <v>0</v>
      </c>
      <c r="J32" s="52">
        <v>0</v>
      </c>
      <c r="K32" s="35">
        <v>0</v>
      </c>
      <c r="L32" s="35">
        <v>0</v>
      </c>
      <c r="M32" s="133">
        <v>0</v>
      </c>
      <c r="N32" s="819"/>
      <c r="O32" s="819"/>
    </row>
    <row r="33" spans="1:15" ht="13.5" customHeight="1">
      <c r="A33" s="18"/>
      <c r="B33" s="39"/>
      <c r="C33" s="52">
        <v>0</v>
      </c>
      <c r="D33" s="52">
        <v>0</v>
      </c>
      <c r="E33" s="135">
        <v>0</v>
      </c>
      <c r="F33" s="346">
        <f t="shared" si="2"/>
        <v>0</v>
      </c>
      <c r="G33" s="19">
        <v>0</v>
      </c>
      <c r="H33" s="19">
        <v>0</v>
      </c>
      <c r="I33" s="52">
        <v>0</v>
      </c>
      <c r="J33" s="52">
        <v>0</v>
      </c>
      <c r="K33" s="35">
        <v>0</v>
      </c>
      <c r="L33" s="35">
        <v>0</v>
      </c>
      <c r="M33" s="133">
        <v>0</v>
      </c>
      <c r="N33" s="819"/>
      <c r="O33" s="819"/>
    </row>
    <row r="34" spans="1:15" ht="13.5" customHeight="1">
      <c r="A34" s="18"/>
      <c r="B34" s="39"/>
      <c r="C34" s="52">
        <v>0</v>
      </c>
      <c r="D34" s="52">
        <v>0</v>
      </c>
      <c r="E34" s="135">
        <v>0</v>
      </c>
      <c r="F34" s="347">
        <f t="shared" si="2"/>
        <v>0</v>
      </c>
      <c r="G34" s="14">
        <v>0</v>
      </c>
      <c r="H34" s="14">
        <v>0</v>
      </c>
      <c r="I34" s="50">
        <v>0</v>
      </c>
      <c r="J34" s="50">
        <v>0</v>
      </c>
      <c r="K34" s="36">
        <v>0</v>
      </c>
      <c r="L34" s="36">
        <v>0</v>
      </c>
      <c r="M34" s="134">
        <v>0</v>
      </c>
      <c r="N34" s="819"/>
      <c r="O34" s="819"/>
    </row>
    <row r="35" spans="1:15" ht="13.5" customHeight="1">
      <c r="A35" s="1229" t="s">
        <v>458</v>
      </c>
      <c r="B35" s="1230"/>
      <c r="C35" s="1230"/>
      <c r="D35" s="1230"/>
      <c r="E35" s="1231"/>
      <c r="F35" s="348">
        <f t="shared" ref="F35:L35" si="3">SUM(F4:F34)</f>
        <v>0</v>
      </c>
      <c r="G35" s="47">
        <f t="shared" si="3"/>
        <v>0</v>
      </c>
      <c r="H35" s="47">
        <f t="shared" si="3"/>
        <v>0</v>
      </c>
      <c r="I35" s="48">
        <f t="shared" si="3"/>
        <v>0</v>
      </c>
      <c r="J35" s="48">
        <f t="shared" si="3"/>
        <v>0</v>
      </c>
      <c r="K35" s="48">
        <f t="shared" si="3"/>
        <v>0</v>
      </c>
      <c r="L35" s="48">
        <f t="shared" si="3"/>
        <v>0</v>
      </c>
      <c r="M35" s="824">
        <f>SUM(M4:M34)</f>
        <v>0</v>
      </c>
      <c r="N35" s="819"/>
      <c r="O35" s="819"/>
    </row>
    <row r="36" spans="1:15" ht="17.45" customHeight="1">
      <c r="A36" s="1243" t="s">
        <v>466</v>
      </c>
      <c r="B36" s="1244"/>
      <c r="C36" s="1232"/>
      <c r="D36" s="1233"/>
      <c r="E36" s="15" t="s">
        <v>153</v>
      </c>
      <c r="F36" s="1251"/>
      <c r="G36" s="1252"/>
      <c r="H36" s="1252"/>
      <c r="I36" s="1252"/>
      <c r="J36" s="1252"/>
      <c r="K36" s="1252"/>
      <c r="L36" s="1252"/>
      <c r="M36" s="821"/>
      <c r="N36" s="819"/>
      <c r="O36" s="819"/>
    </row>
    <row r="37" spans="1:15" ht="53.45" customHeight="1">
      <c r="A37" s="40" t="s">
        <v>456</v>
      </c>
      <c r="B37" s="43" t="s">
        <v>505</v>
      </c>
      <c r="C37" s="607" t="s">
        <v>152</v>
      </c>
      <c r="D37" s="608" t="s">
        <v>86</v>
      </c>
      <c r="E37" s="608" t="s">
        <v>151</v>
      </c>
      <c r="F37" s="609" t="s">
        <v>122</v>
      </c>
      <c r="G37" s="610" t="s">
        <v>22</v>
      </c>
      <c r="H37" s="611" t="s">
        <v>17</v>
      </c>
      <c r="I37" s="612" t="s">
        <v>18</v>
      </c>
      <c r="J37" s="612" t="s">
        <v>18</v>
      </c>
      <c r="K37" s="613" t="s">
        <v>723</v>
      </c>
      <c r="L37" s="613" t="s">
        <v>733</v>
      </c>
      <c r="M37" s="156" t="s">
        <v>12</v>
      </c>
      <c r="N37" s="819"/>
      <c r="O37" s="819"/>
    </row>
    <row r="38" spans="1:15" ht="13.5" customHeight="1">
      <c r="A38" s="18"/>
      <c r="B38" s="39"/>
      <c r="C38" s="52">
        <v>0</v>
      </c>
      <c r="D38" s="52">
        <v>0</v>
      </c>
      <c r="E38" s="136">
        <v>0</v>
      </c>
      <c r="F38" s="349">
        <f>E38*D38*C38</f>
        <v>0</v>
      </c>
      <c r="G38" s="19">
        <v>0</v>
      </c>
      <c r="H38" s="19">
        <v>0</v>
      </c>
      <c r="I38" s="52">
        <v>0</v>
      </c>
      <c r="J38" s="52">
        <v>0</v>
      </c>
      <c r="K38" s="35">
        <v>0</v>
      </c>
      <c r="L38" s="35">
        <v>0</v>
      </c>
      <c r="M38" s="133">
        <v>0</v>
      </c>
      <c r="N38" s="819"/>
      <c r="O38" s="819"/>
    </row>
    <row r="39" spans="1:15" ht="13.5" customHeight="1">
      <c r="A39" s="18"/>
      <c r="B39" s="39"/>
      <c r="C39" s="52">
        <v>0</v>
      </c>
      <c r="D39" s="52">
        <v>0</v>
      </c>
      <c r="E39" s="136">
        <v>0</v>
      </c>
      <c r="F39" s="349">
        <f t="shared" ref="F39:F46" si="4">E39*D39*C39</f>
        <v>0</v>
      </c>
      <c r="G39" s="19">
        <v>0</v>
      </c>
      <c r="H39" s="19">
        <v>0</v>
      </c>
      <c r="I39" s="52">
        <v>0</v>
      </c>
      <c r="J39" s="52">
        <v>0</v>
      </c>
      <c r="K39" s="35">
        <v>0</v>
      </c>
      <c r="L39" s="35">
        <v>0</v>
      </c>
      <c r="M39" s="133">
        <v>0</v>
      </c>
      <c r="N39" s="819"/>
      <c r="O39" s="819"/>
    </row>
    <row r="40" spans="1:15" ht="13.5" customHeight="1">
      <c r="A40" s="18"/>
      <c r="B40" s="39"/>
      <c r="C40" s="52">
        <v>0</v>
      </c>
      <c r="D40" s="52">
        <v>0</v>
      </c>
      <c r="E40" s="136">
        <v>0</v>
      </c>
      <c r="F40" s="349">
        <f t="shared" si="4"/>
        <v>0</v>
      </c>
      <c r="G40" s="19">
        <v>0</v>
      </c>
      <c r="H40" s="19">
        <v>0</v>
      </c>
      <c r="I40" s="52">
        <v>0</v>
      </c>
      <c r="J40" s="52">
        <v>0</v>
      </c>
      <c r="K40" s="35">
        <v>0</v>
      </c>
      <c r="L40" s="35">
        <v>0</v>
      </c>
      <c r="M40" s="133">
        <v>0</v>
      </c>
      <c r="N40" s="819"/>
      <c r="O40" s="819"/>
    </row>
    <row r="41" spans="1:15" ht="13.5" customHeight="1">
      <c r="A41" s="18"/>
      <c r="B41" s="39"/>
      <c r="C41" s="52">
        <v>0</v>
      </c>
      <c r="D41" s="52">
        <v>0</v>
      </c>
      <c r="E41" s="136">
        <v>0</v>
      </c>
      <c r="F41" s="349">
        <f t="shared" si="4"/>
        <v>0</v>
      </c>
      <c r="G41" s="19">
        <v>0</v>
      </c>
      <c r="H41" s="19">
        <v>0</v>
      </c>
      <c r="I41" s="52">
        <v>0</v>
      </c>
      <c r="J41" s="52">
        <v>0</v>
      </c>
      <c r="K41" s="35">
        <v>0</v>
      </c>
      <c r="L41" s="35">
        <v>0</v>
      </c>
      <c r="M41" s="133">
        <v>0</v>
      </c>
      <c r="N41" s="819"/>
      <c r="O41" s="819"/>
    </row>
    <row r="42" spans="1:15" ht="13.5" customHeight="1">
      <c r="A42" s="18"/>
      <c r="B42" s="39"/>
      <c r="C42" s="52">
        <v>0</v>
      </c>
      <c r="D42" s="52">
        <v>0</v>
      </c>
      <c r="E42" s="136">
        <v>0</v>
      </c>
      <c r="F42" s="349">
        <f t="shared" si="4"/>
        <v>0</v>
      </c>
      <c r="G42" s="19">
        <v>0</v>
      </c>
      <c r="H42" s="19">
        <v>0</v>
      </c>
      <c r="I42" s="52">
        <v>0</v>
      </c>
      <c r="J42" s="52">
        <v>0</v>
      </c>
      <c r="K42" s="35">
        <v>0</v>
      </c>
      <c r="L42" s="35">
        <v>0</v>
      </c>
      <c r="M42" s="133">
        <v>0</v>
      </c>
      <c r="N42" s="819"/>
      <c r="O42" s="819"/>
    </row>
    <row r="43" spans="1:15" ht="13.5" customHeight="1">
      <c r="A43" s="18"/>
      <c r="B43" s="39"/>
      <c r="C43" s="52">
        <v>0</v>
      </c>
      <c r="D43" s="52">
        <v>0</v>
      </c>
      <c r="E43" s="136">
        <v>0</v>
      </c>
      <c r="F43" s="349">
        <f t="shared" si="4"/>
        <v>0</v>
      </c>
      <c r="G43" s="19">
        <v>0</v>
      </c>
      <c r="H43" s="19">
        <v>0</v>
      </c>
      <c r="I43" s="52">
        <v>0</v>
      </c>
      <c r="J43" s="52">
        <v>0</v>
      </c>
      <c r="K43" s="35">
        <v>0</v>
      </c>
      <c r="L43" s="35">
        <v>0</v>
      </c>
      <c r="M43" s="133">
        <v>0</v>
      </c>
      <c r="N43" s="819"/>
      <c r="O43" s="819"/>
    </row>
    <row r="44" spans="1:15" ht="13.5" customHeight="1">
      <c r="A44" s="18"/>
      <c r="B44" s="39"/>
      <c r="C44" s="52">
        <v>0</v>
      </c>
      <c r="D44" s="52">
        <v>0</v>
      </c>
      <c r="E44" s="136">
        <v>0</v>
      </c>
      <c r="F44" s="349">
        <f t="shared" si="4"/>
        <v>0</v>
      </c>
      <c r="G44" s="19">
        <v>0</v>
      </c>
      <c r="H44" s="19">
        <v>0</v>
      </c>
      <c r="I44" s="52">
        <v>0</v>
      </c>
      <c r="J44" s="52">
        <v>0</v>
      </c>
      <c r="K44" s="35">
        <v>0</v>
      </c>
      <c r="L44" s="35">
        <v>0</v>
      </c>
      <c r="M44" s="133">
        <v>0</v>
      </c>
      <c r="N44" s="819"/>
      <c r="O44" s="819"/>
    </row>
    <row r="45" spans="1:15" ht="13.5" customHeight="1">
      <c r="A45" s="18"/>
      <c r="B45" s="39"/>
      <c r="C45" s="52">
        <v>0</v>
      </c>
      <c r="D45" s="52">
        <v>0</v>
      </c>
      <c r="E45" s="136">
        <v>0</v>
      </c>
      <c r="F45" s="349">
        <f t="shared" si="4"/>
        <v>0</v>
      </c>
      <c r="G45" s="19">
        <v>0</v>
      </c>
      <c r="H45" s="19">
        <v>0</v>
      </c>
      <c r="I45" s="52">
        <v>0</v>
      </c>
      <c r="J45" s="52">
        <v>0</v>
      </c>
      <c r="K45" s="35">
        <v>0</v>
      </c>
      <c r="L45" s="35">
        <v>0</v>
      </c>
      <c r="M45" s="133">
        <v>0</v>
      </c>
      <c r="N45" s="819"/>
      <c r="O45" s="819"/>
    </row>
    <row r="46" spans="1:15" ht="13.5" customHeight="1">
      <c r="A46" s="18"/>
      <c r="B46" s="20"/>
      <c r="C46" s="52">
        <v>0</v>
      </c>
      <c r="D46" s="52">
        <v>0</v>
      </c>
      <c r="E46" s="136">
        <v>0</v>
      </c>
      <c r="F46" s="334">
        <f t="shared" si="4"/>
        <v>0</v>
      </c>
      <c r="G46" s="14">
        <v>0</v>
      </c>
      <c r="H46" s="14">
        <v>0</v>
      </c>
      <c r="I46" s="50">
        <v>0</v>
      </c>
      <c r="J46" s="50">
        <v>0</v>
      </c>
      <c r="K46" s="36">
        <v>0</v>
      </c>
      <c r="L46" s="36">
        <v>0</v>
      </c>
      <c r="M46" s="133">
        <v>0</v>
      </c>
      <c r="N46" s="819"/>
      <c r="O46" s="819"/>
    </row>
    <row r="47" spans="1:15" ht="33" customHeight="1">
      <c r="A47" s="44" t="s">
        <v>456</v>
      </c>
      <c r="B47" s="43" t="s">
        <v>506</v>
      </c>
      <c r="C47" s="618" t="s">
        <v>152</v>
      </c>
      <c r="D47" s="619" t="s">
        <v>86</v>
      </c>
      <c r="E47" s="620" t="s">
        <v>151</v>
      </c>
      <c r="F47" s="127">
        <v>0</v>
      </c>
      <c r="G47" s="139">
        <v>0</v>
      </c>
      <c r="H47" s="139">
        <v>0</v>
      </c>
      <c r="I47" s="139">
        <v>0</v>
      </c>
      <c r="J47" s="139">
        <v>0</v>
      </c>
      <c r="K47" s="139">
        <v>0</v>
      </c>
      <c r="L47" s="140">
        <v>0</v>
      </c>
      <c r="M47" s="127">
        <v>0</v>
      </c>
      <c r="N47" s="819"/>
      <c r="O47" s="819"/>
    </row>
    <row r="48" spans="1:15" ht="13.5" customHeight="1">
      <c r="A48" s="18"/>
      <c r="B48" s="39"/>
      <c r="C48" s="52">
        <v>0</v>
      </c>
      <c r="D48" s="52">
        <v>0</v>
      </c>
      <c r="E48" s="136">
        <v>0</v>
      </c>
      <c r="F48" s="350">
        <f t="shared" ref="F48:F56" si="5">E48*D48*C48</f>
        <v>0</v>
      </c>
      <c r="G48" s="137">
        <v>0</v>
      </c>
      <c r="H48" s="137">
        <v>0</v>
      </c>
      <c r="I48" s="51">
        <v>0</v>
      </c>
      <c r="J48" s="51">
        <v>0</v>
      </c>
      <c r="K48" s="138">
        <v>0</v>
      </c>
      <c r="L48" s="138">
        <v>0</v>
      </c>
      <c r="M48" s="133">
        <v>0</v>
      </c>
      <c r="N48" s="819"/>
      <c r="O48" s="819"/>
    </row>
    <row r="49" spans="1:15" ht="13.5" customHeight="1">
      <c r="A49" s="18"/>
      <c r="B49" s="39"/>
      <c r="C49" s="52">
        <v>0</v>
      </c>
      <c r="D49" s="52">
        <v>0</v>
      </c>
      <c r="E49" s="136">
        <v>0</v>
      </c>
      <c r="F49" s="349">
        <f t="shared" si="5"/>
        <v>0</v>
      </c>
      <c r="G49" s="19">
        <v>0</v>
      </c>
      <c r="H49" s="19">
        <v>0</v>
      </c>
      <c r="I49" s="52">
        <v>0</v>
      </c>
      <c r="J49" s="52">
        <v>0</v>
      </c>
      <c r="K49" s="35">
        <v>0</v>
      </c>
      <c r="L49" s="35">
        <v>0</v>
      </c>
      <c r="M49" s="133">
        <v>0</v>
      </c>
      <c r="N49" s="819"/>
      <c r="O49" s="819"/>
    </row>
    <row r="50" spans="1:15" ht="13.5" customHeight="1">
      <c r="A50" s="18"/>
      <c r="B50" s="39"/>
      <c r="C50" s="52">
        <v>0</v>
      </c>
      <c r="D50" s="52">
        <v>0</v>
      </c>
      <c r="E50" s="136">
        <v>0</v>
      </c>
      <c r="F50" s="349">
        <f t="shared" si="5"/>
        <v>0</v>
      </c>
      <c r="G50" s="19">
        <v>0</v>
      </c>
      <c r="H50" s="19">
        <v>0</v>
      </c>
      <c r="I50" s="52">
        <v>0</v>
      </c>
      <c r="J50" s="52">
        <v>0</v>
      </c>
      <c r="K50" s="35">
        <v>0</v>
      </c>
      <c r="L50" s="35">
        <v>0</v>
      </c>
      <c r="M50" s="133">
        <v>0</v>
      </c>
      <c r="N50" s="819"/>
      <c r="O50" s="819"/>
    </row>
    <row r="51" spans="1:15" ht="13.5" customHeight="1">
      <c r="A51" s="34"/>
      <c r="B51" s="39"/>
      <c r="C51" s="52">
        <v>0</v>
      </c>
      <c r="D51" s="52">
        <v>0</v>
      </c>
      <c r="E51" s="136">
        <v>0</v>
      </c>
      <c r="F51" s="349">
        <f t="shared" si="5"/>
        <v>0</v>
      </c>
      <c r="G51" s="19">
        <v>0</v>
      </c>
      <c r="H51" s="19">
        <v>0</v>
      </c>
      <c r="I51" s="52">
        <v>0</v>
      </c>
      <c r="J51" s="52">
        <v>0</v>
      </c>
      <c r="K51" s="35">
        <v>0</v>
      </c>
      <c r="L51" s="35">
        <v>0</v>
      </c>
      <c r="M51" s="133">
        <v>0</v>
      </c>
      <c r="N51" s="819"/>
      <c r="O51" s="819"/>
    </row>
    <row r="52" spans="1:15" ht="13.5" customHeight="1">
      <c r="A52" s="34"/>
      <c r="B52" s="39"/>
      <c r="C52" s="52">
        <v>0</v>
      </c>
      <c r="D52" s="52">
        <v>0</v>
      </c>
      <c r="E52" s="136">
        <v>0</v>
      </c>
      <c r="F52" s="349">
        <f t="shared" si="5"/>
        <v>0</v>
      </c>
      <c r="G52" s="19">
        <v>0</v>
      </c>
      <c r="H52" s="19">
        <v>0</v>
      </c>
      <c r="I52" s="52">
        <v>0</v>
      </c>
      <c r="J52" s="52">
        <v>0</v>
      </c>
      <c r="K52" s="35">
        <v>0</v>
      </c>
      <c r="L52" s="35">
        <v>0</v>
      </c>
      <c r="M52" s="133">
        <v>0</v>
      </c>
      <c r="N52" s="819"/>
      <c r="O52" s="819"/>
    </row>
    <row r="53" spans="1:15" ht="13.5" customHeight="1">
      <c r="A53" s="34"/>
      <c r="B53" s="39"/>
      <c r="C53" s="52">
        <v>0</v>
      </c>
      <c r="D53" s="52">
        <v>0</v>
      </c>
      <c r="E53" s="136">
        <v>0</v>
      </c>
      <c r="F53" s="349">
        <f t="shared" si="5"/>
        <v>0</v>
      </c>
      <c r="G53" s="19">
        <v>0</v>
      </c>
      <c r="H53" s="19">
        <v>0</v>
      </c>
      <c r="I53" s="52">
        <v>0</v>
      </c>
      <c r="J53" s="52">
        <v>0</v>
      </c>
      <c r="K53" s="35">
        <v>0</v>
      </c>
      <c r="L53" s="35">
        <v>0</v>
      </c>
      <c r="M53" s="133">
        <v>0</v>
      </c>
      <c r="N53" s="819"/>
      <c r="O53" s="819"/>
    </row>
    <row r="54" spans="1:15" ht="13.5" customHeight="1">
      <c r="A54" s="34"/>
      <c r="B54" s="39"/>
      <c r="C54" s="52">
        <v>0</v>
      </c>
      <c r="D54" s="52">
        <v>0</v>
      </c>
      <c r="E54" s="136">
        <v>0</v>
      </c>
      <c r="F54" s="349">
        <f t="shared" si="5"/>
        <v>0</v>
      </c>
      <c r="G54" s="19">
        <v>0</v>
      </c>
      <c r="H54" s="19">
        <v>0</v>
      </c>
      <c r="I54" s="52">
        <v>0</v>
      </c>
      <c r="J54" s="52">
        <v>0</v>
      </c>
      <c r="K54" s="35">
        <v>0</v>
      </c>
      <c r="L54" s="35">
        <v>0</v>
      </c>
      <c r="M54" s="133">
        <v>0</v>
      </c>
      <c r="N54" s="819"/>
      <c r="O54" s="819"/>
    </row>
    <row r="55" spans="1:15" ht="13.5" customHeight="1">
      <c r="A55" s="34"/>
      <c r="B55" s="39"/>
      <c r="C55" s="52">
        <v>0</v>
      </c>
      <c r="D55" s="52">
        <v>0</v>
      </c>
      <c r="E55" s="136">
        <v>0</v>
      </c>
      <c r="F55" s="349">
        <f t="shared" si="5"/>
        <v>0</v>
      </c>
      <c r="G55" s="19">
        <v>0</v>
      </c>
      <c r="H55" s="19">
        <v>0</v>
      </c>
      <c r="I55" s="52">
        <v>0</v>
      </c>
      <c r="J55" s="52">
        <v>0</v>
      </c>
      <c r="K55" s="35">
        <v>0</v>
      </c>
      <c r="L55" s="35">
        <v>0</v>
      </c>
      <c r="M55" s="133">
        <v>0</v>
      </c>
      <c r="N55" s="819"/>
      <c r="O55" s="819"/>
    </row>
    <row r="56" spans="1:15" ht="13.5" customHeight="1">
      <c r="A56" s="34"/>
      <c r="B56" s="20"/>
      <c r="C56" s="52">
        <v>0</v>
      </c>
      <c r="D56" s="52">
        <v>0</v>
      </c>
      <c r="E56" s="136">
        <v>0</v>
      </c>
      <c r="F56" s="349">
        <f t="shared" si="5"/>
        <v>0</v>
      </c>
      <c r="G56" s="19">
        <v>0</v>
      </c>
      <c r="H56" s="19">
        <v>0</v>
      </c>
      <c r="I56" s="52">
        <v>0</v>
      </c>
      <c r="J56" s="52">
        <v>0</v>
      </c>
      <c r="K56" s="35">
        <v>0</v>
      </c>
      <c r="L56" s="35">
        <v>0</v>
      </c>
      <c r="M56" s="133">
        <v>0</v>
      </c>
      <c r="N56" s="819"/>
      <c r="O56" s="819"/>
    </row>
    <row r="57" spans="1:15" ht="13.5" customHeight="1">
      <c r="A57" s="1234" t="s">
        <v>459</v>
      </c>
      <c r="B57" s="1235"/>
      <c r="C57" s="1235"/>
      <c r="D57" s="1235"/>
      <c r="E57" s="1245"/>
      <c r="F57" s="348">
        <f t="shared" ref="F57:L57" si="6">SUM(F38:F56)</f>
        <v>0</v>
      </c>
      <c r="G57" s="47">
        <f t="shared" si="6"/>
        <v>0</v>
      </c>
      <c r="H57" s="47">
        <f t="shared" si="6"/>
        <v>0</v>
      </c>
      <c r="I57" s="47">
        <f t="shared" si="6"/>
        <v>0</v>
      </c>
      <c r="J57" s="47">
        <f t="shared" si="6"/>
        <v>0</v>
      </c>
      <c r="K57" s="48">
        <f t="shared" si="6"/>
        <v>0</v>
      </c>
      <c r="L57" s="48">
        <f t="shared" si="6"/>
        <v>0</v>
      </c>
      <c r="M57" s="824">
        <f>SUM(M38:M56)</f>
        <v>0</v>
      </c>
      <c r="N57" s="819"/>
      <c r="O57" s="819"/>
    </row>
    <row r="58" spans="1:15" ht="23.1" customHeight="1">
      <c r="A58" s="1236" t="s">
        <v>467</v>
      </c>
      <c r="B58" s="1237"/>
      <c r="C58" s="1227"/>
      <c r="D58" s="1228"/>
      <c r="E58" s="1228"/>
      <c r="F58" s="1228"/>
      <c r="G58" s="1228"/>
      <c r="H58" s="1228"/>
      <c r="I58" s="1228"/>
      <c r="J58" s="1228"/>
      <c r="K58" s="1228"/>
      <c r="L58" s="1228"/>
      <c r="M58" s="820"/>
      <c r="N58" s="819"/>
      <c r="O58" s="819"/>
    </row>
    <row r="59" spans="1:15" ht="55.5" customHeight="1">
      <c r="A59" s="1238"/>
      <c r="B59" s="40" t="s">
        <v>465</v>
      </c>
      <c r="C59" s="621" t="s">
        <v>14</v>
      </c>
      <c r="D59" s="621" t="s">
        <v>154</v>
      </c>
      <c r="E59" s="621" t="s">
        <v>151</v>
      </c>
      <c r="F59" s="621" t="s">
        <v>122</v>
      </c>
      <c r="G59" s="622" t="s">
        <v>22</v>
      </c>
      <c r="H59" s="623" t="s">
        <v>17</v>
      </c>
      <c r="I59" s="612" t="s">
        <v>18</v>
      </c>
      <c r="J59" s="612" t="s">
        <v>18</v>
      </c>
      <c r="K59" s="613" t="s">
        <v>723</v>
      </c>
      <c r="L59" s="613" t="s">
        <v>733</v>
      </c>
      <c r="M59" s="156" t="s">
        <v>12</v>
      </c>
      <c r="N59" s="819"/>
      <c r="O59" s="819"/>
    </row>
    <row r="60" spans="1:15" ht="13.5" customHeight="1">
      <c r="A60" s="1239"/>
      <c r="B60" s="38"/>
      <c r="C60" s="52">
        <v>0</v>
      </c>
      <c r="D60" s="52">
        <v>0</v>
      </c>
      <c r="E60" s="135">
        <v>0</v>
      </c>
      <c r="F60" s="351">
        <f>C60*D60*E60</f>
        <v>0</v>
      </c>
      <c r="G60" s="19">
        <v>0</v>
      </c>
      <c r="H60" s="19">
        <v>0</v>
      </c>
      <c r="I60" s="52">
        <v>0</v>
      </c>
      <c r="J60" s="52">
        <v>0</v>
      </c>
      <c r="K60" s="35">
        <v>0</v>
      </c>
      <c r="L60" s="35">
        <v>0</v>
      </c>
      <c r="M60" s="133">
        <v>0</v>
      </c>
      <c r="N60" s="819"/>
      <c r="O60" s="819"/>
    </row>
    <row r="61" spans="1:15" ht="13.5" customHeight="1">
      <c r="A61" s="1239"/>
      <c r="B61" s="37"/>
      <c r="C61" s="52">
        <v>0</v>
      </c>
      <c r="D61" s="52">
        <v>0</v>
      </c>
      <c r="E61" s="135">
        <v>0</v>
      </c>
      <c r="F61" s="351">
        <f t="shared" ref="F61:F72" si="7">C61*D61*E61</f>
        <v>0</v>
      </c>
      <c r="G61" s="19">
        <v>0</v>
      </c>
      <c r="H61" s="19">
        <v>0</v>
      </c>
      <c r="I61" s="52">
        <v>0</v>
      </c>
      <c r="J61" s="52">
        <v>0</v>
      </c>
      <c r="K61" s="35">
        <v>0</v>
      </c>
      <c r="L61" s="35">
        <v>0</v>
      </c>
      <c r="M61" s="133">
        <v>0</v>
      </c>
      <c r="N61" s="819"/>
      <c r="O61" s="819"/>
    </row>
    <row r="62" spans="1:15" ht="13.5" customHeight="1">
      <c r="A62" s="1239"/>
      <c r="B62" s="37"/>
      <c r="C62" s="52">
        <v>0</v>
      </c>
      <c r="D62" s="52">
        <v>0</v>
      </c>
      <c r="E62" s="135">
        <v>0</v>
      </c>
      <c r="F62" s="351">
        <f t="shared" si="7"/>
        <v>0</v>
      </c>
      <c r="G62" s="19">
        <v>0</v>
      </c>
      <c r="H62" s="19">
        <v>0</v>
      </c>
      <c r="I62" s="52">
        <v>0</v>
      </c>
      <c r="J62" s="52">
        <v>0</v>
      </c>
      <c r="K62" s="35">
        <v>0</v>
      </c>
      <c r="L62" s="35">
        <v>0</v>
      </c>
      <c r="M62" s="133">
        <v>0</v>
      </c>
      <c r="N62" s="819"/>
      <c r="O62" s="819"/>
    </row>
    <row r="63" spans="1:15" ht="13.5" customHeight="1">
      <c r="A63" s="1239"/>
      <c r="B63" s="37"/>
      <c r="C63" s="52">
        <v>0</v>
      </c>
      <c r="D63" s="52">
        <v>0</v>
      </c>
      <c r="E63" s="135">
        <v>0</v>
      </c>
      <c r="F63" s="351">
        <f t="shared" si="7"/>
        <v>0</v>
      </c>
      <c r="G63" s="19">
        <v>0</v>
      </c>
      <c r="H63" s="19">
        <v>0</v>
      </c>
      <c r="I63" s="52">
        <v>0</v>
      </c>
      <c r="J63" s="52">
        <v>0</v>
      </c>
      <c r="K63" s="35">
        <v>0</v>
      </c>
      <c r="L63" s="35">
        <v>0</v>
      </c>
      <c r="M63" s="133">
        <v>0</v>
      </c>
      <c r="N63" s="819"/>
      <c r="O63" s="819"/>
    </row>
    <row r="64" spans="1:15" ht="13.5" customHeight="1">
      <c r="A64" s="1239"/>
      <c r="B64" s="37"/>
      <c r="C64" s="52">
        <v>0</v>
      </c>
      <c r="D64" s="52">
        <v>0</v>
      </c>
      <c r="E64" s="135">
        <v>0</v>
      </c>
      <c r="F64" s="351">
        <f t="shared" si="7"/>
        <v>0</v>
      </c>
      <c r="G64" s="19">
        <v>0</v>
      </c>
      <c r="H64" s="19">
        <v>0</v>
      </c>
      <c r="I64" s="52">
        <v>0</v>
      </c>
      <c r="J64" s="52">
        <v>0</v>
      </c>
      <c r="K64" s="35">
        <v>0</v>
      </c>
      <c r="L64" s="35">
        <v>0</v>
      </c>
      <c r="M64" s="133">
        <v>0</v>
      </c>
      <c r="N64" s="819"/>
      <c r="O64" s="819"/>
    </row>
    <row r="65" spans="1:47" ht="13.5" customHeight="1">
      <c r="A65" s="1239"/>
      <c r="B65" s="37"/>
      <c r="C65" s="52">
        <v>0</v>
      </c>
      <c r="D65" s="52">
        <v>0</v>
      </c>
      <c r="E65" s="135">
        <v>0</v>
      </c>
      <c r="F65" s="351">
        <f t="shared" si="7"/>
        <v>0</v>
      </c>
      <c r="G65" s="19">
        <v>0</v>
      </c>
      <c r="H65" s="19">
        <v>0</v>
      </c>
      <c r="I65" s="52">
        <v>0</v>
      </c>
      <c r="J65" s="52">
        <v>0</v>
      </c>
      <c r="K65" s="35">
        <v>0</v>
      </c>
      <c r="L65" s="35">
        <v>0</v>
      </c>
      <c r="M65" s="133">
        <v>0</v>
      </c>
      <c r="N65" s="819"/>
      <c r="O65" s="819"/>
    </row>
    <row r="66" spans="1:47" ht="13.5" customHeight="1">
      <c r="A66" s="1239"/>
      <c r="B66" s="1241" t="s">
        <v>155</v>
      </c>
      <c r="C66" s="1242"/>
      <c r="D66" s="621" t="s">
        <v>21</v>
      </c>
      <c r="E66" s="136">
        <v>0</v>
      </c>
      <c r="F66" s="351">
        <f>E66</f>
        <v>0</v>
      </c>
      <c r="G66" s="19">
        <v>0</v>
      </c>
      <c r="H66" s="19">
        <v>0</v>
      </c>
      <c r="I66" s="52">
        <v>0</v>
      </c>
      <c r="J66" s="52">
        <v>0</v>
      </c>
      <c r="K66" s="35">
        <v>0</v>
      </c>
      <c r="L66" s="35">
        <v>0</v>
      </c>
      <c r="M66" s="133">
        <v>0</v>
      </c>
      <c r="N66" s="819"/>
      <c r="O66" s="819"/>
    </row>
    <row r="67" spans="1:47" ht="13.5" customHeight="1">
      <c r="A67" s="1239"/>
      <c r="B67" s="1242" t="s">
        <v>156</v>
      </c>
      <c r="C67" s="1242"/>
      <c r="D67" s="621" t="s">
        <v>21</v>
      </c>
      <c r="E67" s="136">
        <v>0</v>
      </c>
      <c r="F67" s="351">
        <f>E67</f>
        <v>0</v>
      </c>
      <c r="G67" s="19">
        <v>0</v>
      </c>
      <c r="H67" s="19">
        <v>0</v>
      </c>
      <c r="I67" s="52">
        <v>0</v>
      </c>
      <c r="J67" s="52">
        <v>0</v>
      </c>
      <c r="K67" s="35">
        <v>0</v>
      </c>
      <c r="L67" s="35">
        <v>0</v>
      </c>
      <c r="M67" s="133">
        <v>0</v>
      </c>
      <c r="N67" s="819"/>
      <c r="O67" s="819"/>
    </row>
    <row r="68" spans="1:47" ht="13.5" customHeight="1">
      <c r="A68" s="1239"/>
      <c r="B68" s="38"/>
      <c r="C68" s="52">
        <v>0</v>
      </c>
      <c r="D68" s="52">
        <v>0</v>
      </c>
      <c r="E68" s="136">
        <v>0</v>
      </c>
      <c r="F68" s="351">
        <f t="shared" si="7"/>
        <v>0</v>
      </c>
      <c r="G68" s="19">
        <v>0</v>
      </c>
      <c r="H68" s="19">
        <v>0</v>
      </c>
      <c r="I68" s="52">
        <v>0</v>
      </c>
      <c r="J68" s="52">
        <v>0</v>
      </c>
      <c r="K68" s="35">
        <v>0</v>
      </c>
      <c r="L68" s="35">
        <v>0</v>
      </c>
      <c r="M68" s="133">
        <v>0</v>
      </c>
      <c r="N68" s="819"/>
      <c r="O68" s="819"/>
    </row>
    <row r="69" spans="1:47" ht="13.5" customHeight="1">
      <c r="A69" s="1239"/>
      <c r="B69" s="38"/>
      <c r="C69" s="52">
        <v>0</v>
      </c>
      <c r="D69" s="52">
        <v>0</v>
      </c>
      <c r="E69" s="136">
        <v>0</v>
      </c>
      <c r="F69" s="351">
        <f t="shared" si="7"/>
        <v>0</v>
      </c>
      <c r="G69" s="19">
        <v>0</v>
      </c>
      <c r="H69" s="19">
        <v>0</v>
      </c>
      <c r="I69" s="52">
        <v>0</v>
      </c>
      <c r="J69" s="52">
        <v>0</v>
      </c>
      <c r="K69" s="35">
        <v>0</v>
      </c>
      <c r="L69" s="35">
        <v>0</v>
      </c>
      <c r="M69" s="133">
        <v>0</v>
      </c>
      <c r="N69" s="819"/>
      <c r="O69" s="819"/>
    </row>
    <row r="70" spans="1:47" ht="13.5" customHeight="1">
      <c r="A70" s="1239"/>
      <c r="B70" s="38"/>
      <c r="C70" s="52">
        <v>0</v>
      </c>
      <c r="D70" s="52">
        <v>0</v>
      </c>
      <c r="E70" s="136">
        <v>0</v>
      </c>
      <c r="F70" s="351">
        <f t="shared" si="7"/>
        <v>0</v>
      </c>
      <c r="G70" s="19">
        <v>0</v>
      </c>
      <c r="H70" s="19">
        <v>0</v>
      </c>
      <c r="I70" s="52">
        <v>0</v>
      </c>
      <c r="J70" s="52">
        <v>0</v>
      </c>
      <c r="K70" s="35">
        <v>0</v>
      </c>
      <c r="L70" s="35">
        <v>0</v>
      </c>
      <c r="M70" s="133">
        <v>0</v>
      </c>
      <c r="N70" s="819"/>
      <c r="O70" s="819"/>
    </row>
    <row r="71" spans="1:47" ht="13.5" customHeight="1">
      <c r="A71" s="1239"/>
      <c r="B71" s="38"/>
      <c r="C71" s="52">
        <v>0</v>
      </c>
      <c r="D71" s="52">
        <v>0</v>
      </c>
      <c r="E71" s="136">
        <v>0</v>
      </c>
      <c r="F71" s="351">
        <f t="shared" si="7"/>
        <v>0</v>
      </c>
      <c r="G71" s="19">
        <v>0</v>
      </c>
      <c r="H71" s="19">
        <v>0</v>
      </c>
      <c r="I71" s="52">
        <v>0</v>
      </c>
      <c r="J71" s="52">
        <v>0</v>
      </c>
      <c r="K71" s="35">
        <v>0</v>
      </c>
      <c r="L71" s="35">
        <v>0</v>
      </c>
      <c r="M71" s="133">
        <v>0</v>
      </c>
      <c r="N71" s="819"/>
      <c r="O71" s="819"/>
    </row>
    <row r="72" spans="1:47" ht="13.5" customHeight="1">
      <c r="A72" s="1240"/>
      <c r="B72" s="38"/>
      <c r="C72" s="52">
        <v>0</v>
      </c>
      <c r="D72" s="52">
        <v>0</v>
      </c>
      <c r="E72" s="136">
        <v>0</v>
      </c>
      <c r="F72" s="351">
        <f t="shared" si="7"/>
        <v>0</v>
      </c>
      <c r="G72" s="19">
        <v>0</v>
      </c>
      <c r="H72" s="19">
        <v>0</v>
      </c>
      <c r="I72" s="52">
        <v>0</v>
      </c>
      <c r="J72" s="52">
        <v>0</v>
      </c>
      <c r="K72" s="35">
        <v>0</v>
      </c>
      <c r="L72" s="35">
        <v>0</v>
      </c>
      <c r="M72" s="133">
        <v>0</v>
      </c>
      <c r="N72" s="819"/>
      <c r="O72" s="819"/>
    </row>
    <row r="73" spans="1:47" ht="13.5" customHeight="1">
      <c r="A73" s="1234" t="s">
        <v>460</v>
      </c>
      <c r="B73" s="1235"/>
      <c r="C73" s="1235"/>
      <c r="D73" s="1235"/>
      <c r="E73" s="1235"/>
      <c r="F73" s="352">
        <f>SUM(F60:F72)</f>
        <v>0</v>
      </c>
      <c r="G73" s="45">
        <f>SUM(G60:G72)</f>
        <v>0</v>
      </c>
      <c r="H73" s="45">
        <f>SUM(H60:H72)</f>
        <v>0</v>
      </c>
      <c r="I73" s="46">
        <f t="shared" ref="I73:J73" si="8">SUM(I60:I72)</f>
        <v>0</v>
      </c>
      <c r="J73" s="46">
        <f t="shared" si="8"/>
        <v>0</v>
      </c>
      <c r="K73" s="617">
        <f>SUM(K60:K72)</f>
        <v>0</v>
      </c>
      <c r="L73" s="617">
        <f>SUM(L60:L72)</f>
        <v>0</v>
      </c>
      <c r="M73" s="831">
        <f>SUM(M60:M72)</f>
        <v>0</v>
      </c>
      <c r="N73" s="819"/>
      <c r="O73" s="819"/>
    </row>
    <row r="74" spans="1:47" ht="23.1" customHeight="1">
      <c r="A74" s="1224" t="s">
        <v>588</v>
      </c>
      <c r="B74" s="1225"/>
      <c r="C74" s="1225"/>
      <c r="D74" s="1225"/>
      <c r="E74" s="1226"/>
      <c r="F74" s="854">
        <f>(F35+F57+F73)</f>
        <v>0</v>
      </c>
      <c r="G74" s="45">
        <f t="shared" ref="G74:J74" si="9">(G35+G57+G73)</f>
        <v>0</v>
      </c>
      <c r="H74" s="45">
        <f t="shared" si="9"/>
        <v>0</v>
      </c>
      <c r="I74" s="46">
        <f t="shared" si="9"/>
        <v>0</v>
      </c>
      <c r="J74" s="46">
        <f t="shared" si="9"/>
        <v>0</v>
      </c>
      <c r="K74" s="855">
        <f>(K35+K57+K73)</f>
        <v>0</v>
      </c>
      <c r="L74" s="855">
        <f>(L35+L57+L73)</f>
        <v>0</v>
      </c>
      <c r="M74" s="824">
        <f>(M35+M57+M73)</f>
        <v>0</v>
      </c>
      <c r="N74" s="822"/>
      <c r="O74" s="823"/>
    </row>
    <row r="75" spans="1:47" ht="13.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row>
    <row r="76" spans="1:47" ht="13.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row>
    <row r="77" spans="1:47" ht="13.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row>
    <row r="78" spans="1:47" ht="13.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row>
    <row r="79" spans="1:47" ht="13.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row>
    <row r="80" spans="1:47" ht="13.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row>
    <row r="81" spans="1:47" ht="13.5" customHeight="1">
      <c r="A81" s="17"/>
      <c r="B81" s="17"/>
      <c r="C81" s="17"/>
      <c r="D81" s="17"/>
      <c r="E81" s="17"/>
      <c r="F81" s="17"/>
      <c r="G81" s="17"/>
      <c r="H81" s="17"/>
      <c r="I81" s="17"/>
      <c r="J81" s="17"/>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row>
    <row r="82" spans="1:47" ht="13.5" customHeight="1">
      <c r="A82" s="17"/>
      <c r="B82" s="17"/>
      <c r="C82" s="17"/>
      <c r="D82" s="17"/>
      <c r="E82" s="17"/>
      <c r="F82" s="17"/>
      <c r="G82" s="17"/>
      <c r="H82" s="17"/>
      <c r="I82" s="17"/>
      <c r="J82" s="17"/>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row>
    <row r="83" spans="1:47" ht="13.5" customHeight="1">
      <c r="A83" s="17"/>
      <c r="B83" s="17"/>
      <c r="C83" s="17"/>
      <c r="D83" s="17"/>
      <c r="E83" s="17"/>
      <c r="F83" s="17"/>
      <c r="G83" s="17"/>
      <c r="H83" s="17"/>
      <c r="I83" s="17"/>
      <c r="J83" s="17"/>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row>
    <row r="84" spans="1:47" ht="13.5" customHeight="1">
      <c r="A84" s="17"/>
      <c r="B84" s="17"/>
      <c r="C84" s="17"/>
      <c r="D84" s="17"/>
      <c r="E84" s="17"/>
      <c r="F84" s="17"/>
      <c r="G84" s="17"/>
      <c r="H84" s="17"/>
      <c r="I84" s="17"/>
      <c r="J84" s="17"/>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row>
    <row r="85" spans="1:47" ht="13.5" customHeight="1">
      <c r="A85" s="17"/>
      <c r="B85" s="17"/>
      <c r="C85" s="17"/>
      <c r="D85" s="17"/>
      <c r="E85" s="17"/>
      <c r="F85" s="17"/>
      <c r="G85" s="17"/>
      <c r="H85" s="17"/>
      <c r="I85" s="17"/>
      <c r="J85" s="17"/>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row>
    <row r="86" spans="1:47" ht="13.5" customHeight="1">
      <c r="A86" s="17"/>
      <c r="B86" s="17"/>
      <c r="C86" s="17"/>
      <c r="D86" s="17"/>
      <c r="E86" s="17"/>
      <c r="F86" s="17"/>
      <c r="G86" s="17"/>
      <c r="H86" s="17"/>
      <c r="I86" s="17"/>
      <c r="J86" s="17"/>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row>
    <row r="87" spans="1:47" ht="13.5" customHeight="1">
      <c r="A87" s="17"/>
      <c r="B87" s="17"/>
      <c r="C87" s="17"/>
      <c r="D87" s="17"/>
      <c r="E87" s="17"/>
      <c r="F87" s="17"/>
      <c r="G87" s="17"/>
      <c r="H87" s="17"/>
      <c r="I87" s="17"/>
      <c r="J87" s="17"/>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row>
    <row r="88" spans="1:47" ht="13.5" customHeight="1">
      <c r="A88" s="17"/>
      <c r="B88" s="17"/>
      <c r="C88" s="17"/>
      <c r="D88" s="17"/>
      <c r="E88" s="17"/>
      <c r="F88" s="17"/>
      <c r="G88" s="17"/>
      <c r="H88" s="17"/>
      <c r="I88" s="17"/>
      <c r="J88" s="17"/>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row>
    <row r="89" spans="1:47" ht="13.5" customHeight="1">
      <c r="A89" s="17"/>
      <c r="B89" s="17"/>
      <c r="C89" s="17"/>
      <c r="D89" s="17"/>
      <c r="E89" s="17"/>
      <c r="F89" s="17"/>
      <c r="G89" s="17"/>
      <c r="H89" s="17"/>
      <c r="I89" s="17"/>
      <c r="J89" s="17"/>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row>
    <row r="90" spans="1:47" ht="13.5" customHeight="1">
      <c r="A90" s="17"/>
      <c r="B90" s="17"/>
      <c r="C90" s="17"/>
      <c r="D90" s="17"/>
      <c r="E90" s="17"/>
      <c r="F90" s="17"/>
      <c r="G90" s="17"/>
      <c r="H90" s="17"/>
      <c r="I90" s="17"/>
      <c r="J90" s="17"/>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row>
    <row r="91" spans="1:47" ht="13.5" customHeight="1">
      <c r="A91" s="17"/>
      <c r="B91" s="17"/>
      <c r="C91" s="17"/>
      <c r="D91" s="17"/>
      <c r="E91" s="17"/>
      <c r="F91" s="17"/>
      <c r="G91" s="17"/>
      <c r="H91" s="17"/>
      <c r="I91" s="17"/>
      <c r="J91" s="17"/>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row>
    <row r="92" spans="1:47" ht="13.5" customHeight="1">
      <c r="A92" s="17"/>
      <c r="B92" s="17"/>
      <c r="C92" s="17"/>
      <c r="D92" s="17"/>
      <c r="E92" s="17"/>
      <c r="F92" s="17"/>
      <c r="G92" s="17"/>
      <c r="H92" s="17"/>
      <c r="I92" s="17"/>
      <c r="J92" s="17"/>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row>
    <row r="93" spans="1:47" ht="13.5" customHeight="1">
      <c r="A93" s="17"/>
      <c r="B93" s="17"/>
      <c r="C93" s="17"/>
      <c r="D93" s="17"/>
      <c r="E93" s="17"/>
      <c r="F93" s="17"/>
      <c r="G93" s="17"/>
      <c r="H93" s="17"/>
      <c r="I93" s="17"/>
      <c r="J93" s="17"/>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row>
    <row r="94" spans="1:47" ht="13.5" customHeight="1">
      <c r="A94" s="17"/>
      <c r="B94" s="17"/>
      <c r="C94" s="17"/>
      <c r="D94" s="17"/>
      <c r="E94" s="17"/>
      <c r="F94" s="17"/>
      <c r="G94" s="17"/>
      <c r="H94" s="17"/>
      <c r="I94" s="17"/>
      <c r="J94" s="17"/>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row>
    <row r="95" spans="1:47" ht="13.5" customHeight="1">
      <c r="A95" s="17"/>
      <c r="B95" s="17"/>
      <c r="C95" s="17"/>
      <c r="D95" s="17"/>
      <c r="E95" s="17"/>
      <c r="F95" s="17"/>
      <c r="G95" s="17"/>
      <c r="H95" s="17"/>
      <c r="I95" s="17"/>
      <c r="J95" s="17"/>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row>
    <row r="96" spans="1:47" ht="13.5" customHeight="1">
      <c r="A96" s="17"/>
      <c r="B96" s="17"/>
      <c r="C96" s="17"/>
      <c r="D96" s="17"/>
      <c r="E96" s="17"/>
      <c r="F96" s="17"/>
      <c r="G96" s="17"/>
      <c r="H96" s="17"/>
      <c r="I96" s="17"/>
      <c r="J96" s="17"/>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row>
    <row r="97" spans="1:47" ht="13.5" customHeight="1">
      <c r="A97" s="17"/>
      <c r="B97" s="17"/>
      <c r="C97" s="17"/>
      <c r="D97" s="17"/>
      <c r="E97" s="17"/>
      <c r="F97" s="17"/>
      <c r="G97" s="17"/>
      <c r="H97" s="17"/>
      <c r="I97" s="17"/>
      <c r="J97" s="17"/>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row>
    <row r="98" spans="1:47" ht="13.5" customHeight="1">
      <c r="A98" s="17"/>
      <c r="B98" s="17"/>
      <c r="C98" s="17"/>
      <c r="D98" s="17"/>
      <c r="E98" s="17"/>
      <c r="F98" s="17"/>
      <c r="G98" s="17"/>
      <c r="H98" s="17"/>
      <c r="I98" s="17"/>
      <c r="J98" s="17"/>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row>
    <row r="99" spans="1:47" ht="13.5" customHeight="1">
      <c r="A99" s="17"/>
      <c r="B99" s="17"/>
      <c r="C99" s="17"/>
      <c r="D99" s="17"/>
      <c r="E99" s="17"/>
      <c r="F99" s="17"/>
      <c r="G99" s="17"/>
      <c r="H99" s="17"/>
      <c r="I99" s="17"/>
      <c r="J99" s="17"/>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row>
    <row r="100" spans="1:47" ht="13.5" customHeight="1">
      <c r="A100" s="17"/>
      <c r="B100" s="17"/>
      <c r="C100" s="17"/>
      <c r="D100" s="17"/>
      <c r="E100" s="17"/>
      <c r="F100" s="17"/>
      <c r="G100" s="17"/>
      <c r="H100" s="17"/>
      <c r="I100" s="17"/>
      <c r="J100" s="17"/>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row>
    <row r="101" spans="1:47" ht="13.5" customHeight="1">
      <c r="A101" s="17"/>
      <c r="B101" s="17"/>
      <c r="C101" s="17"/>
      <c r="D101" s="17"/>
      <c r="E101" s="17"/>
      <c r="F101" s="17"/>
      <c r="G101" s="17"/>
      <c r="H101" s="17"/>
      <c r="I101" s="17"/>
      <c r="J101" s="17"/>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row>
    <row r="102" spans="1:47" ht="13.5" customHeight="1">
      <c r="A102" s="17"/>
      <c r="B102" s="17"/>
      <c r="C102" s="17"/>
      <c r="D102" s="17"/>
      <c r="E102" s="17"/>
      <c r="F102" s="17"/>
      <c r="G102" s="17"/>
      <c r="H102" s="17"/>
      <c r="I102" s="17"/>
      <c r="J102" s="17"/>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row>
    <row r="103" spans="1:47" ht="13.5" customHeight="1">
      <c r="A103" s="17"/>
      <c r="B103" s="17"/>
      <c r="C103" s="17"/>
      <c r="D103" s="17"/>
      <c r="E103" s="17"/>
      <c r="F103" s="17"/>
      <c r="G103" s="17"/>
      <c r="H103" s="17"/>
      <c r="I103" s="17"/>
      <c r="J103" s="17"/>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row>
    <row r="104" spans="1:47" ht="13.5" customHeight="1">
      <c r="A104" s="17"/>
      <c r="B104" s="17"/>
      <c r="C104" s="17"/>
      <c r="D104" s="17"/>
      <c r="E104" s="17"/>
      <c r="F104" s="17"/>
      <c r="G104" s="17"/>
      <c r="H104" s="17"/>
      <c r="I104" s="17"/>
      <c r="J104" s="17"/>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row>
    <row r="105" spans="1:47" ht="13.5" customHeight="1">
      <c r="A105" s="17"/>
      <c r="B105" s="17"/>
      <c r="C105" s="17"/>
      <c r="D105" s="17"/>
      <c r="E105" s="17"/>
      <c r="F105" s="17"/>
      <c r="G105" s="17"/>
      <c r="H105" s="17"/>
      <c r="I105" s="17"/>
      <c r="J105" s="17"/>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row>
    <row r="106" spans="1:47" ht="13.5" customHeight="1">
      <c r="A106" s="17"/>
      <c r="B106" s="17"/>
      <c r="C106" s="17"/>
      <c r="D106" s="17"/>
      <c r="E106" s="17"/>
      <c r="F106" s="17"/>
      <c r="G106" s="17"/>
      <c r="H106" s="17"/>
      <c r="I106" s="17"/>
      <c r="J106" s="17"/>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row>
    <row r="107" spans="1:47" ht="13.5" customHeight="1">
      <c r="A107" s="17"/>
      <c r="B107" s="17"/>
      <c r="C107" s="17"/>
      <c r="D107" s="17"/>
      <c r="E107" s="17"/>
      <c r="F107" s="17"/>
      <c r="G107" s="17"/>
      <c r="H107" s="17"/>
      <c r="I107" s="17"/>
      <c r="J107" s="17"/>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row>
    <row r="108" spans="1:47" ht="13.5" customHeight="1">
      <c r="A108" s="17"/>
      <c r="B108" s="17"/>
      <c r="C108" s="17"/>
      <c r="D108" s="17"/>
      <c r="E108" s="17"/>
      <c r="F108" s="17"/>
      <c r="G108" s="17"/>
      <c r="H108" s="17"/>
      <c r="I108" s="17"/>
      <c r="J108" s="17"/>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row>
    <row r="109" spans="1:47" ht="13.5" customHeight="1">
      <c r="A109" s="17"/>
      <c r="B109" s="17"/>
      <c r="C109" s="17"/>
      <c r="D109" s="17"/>
      <c r="E109" s="17"/>
      <c r="F109" s="17"/>
      <c r="G109" s="17"/>
      <c r="H109" s="17"/>
      <c r="I109" s="17"/>
      <c r="J109" s="17"/>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row>
    <row r="110" spans="1:47" ht="13.5" customHeight="1">
      <c r="A110" s="17"/>
      <c r="B110" s="17"/>
      <c r="C110" s="17"/>
      <c r="D110" s="17"/>
      <c r="E110" s="17"/>
      <c r="F110" s="17"/>
      <c r="G110" s="17"/>
      <c r="H110" s="17"/>
      <c r="I110" s="17"/>
      <c r="J110" s="17"/>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row>
    <row r="111" spans="1:47" ht="13.5" customHeight="1">
      <c r="A111" s="17"/>
      <c r="B111" s="17"/>
      <c r="C111" s="17"/>
      <c r="D111" s="17"/>
      <c r="E111" s="17"/>
      <c r="F111" s="17"/>
      <c r="G111" s="17"/>
      <c r="H111" s="17"/>
      <c r="I111" s="17"/>
      <c r="J111" s="17"/>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row>
    <row r="112" spans="1:47" ht="13.5" customHeight="1">
      <c r="A112" s="17"/>
      <c r="B112" s="17"/>
      <c r="C112" s="17"/>
      <c r="D112" s="17"/>
      <c r="E112" s="17"/>
      <c r="F112" s="17"/>
      <c r="G112" s="17"/>
      <c r="H112" s="17"/>
      <c r="I112" s="17"/>
      <c r="J112" s="17"/>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row>
    <row r="113" spans="1:47" ht="13.5" customHeight="1">
      <c r="A113" s="17"/>
      <c r="B113" s="17"/>
      <c r="C113" s="17"/>
      <c r="D113" s="17"/>
      <c r="E113" s="17"/>
      <c r="F113" s="17"/>
      <c r="G113" s="17"/>
      <c r="H113" s="17"/>
      <c r="I113" s="17"/>
      <c r="J113" s="17"/>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row>
    <row r="114" spans="1:47" ht="13.5" customHeight="1">
      <c r="A114" s="17"/>
      <c r="B114" s="17"/>
      <c r="C114" s="17"/>
      <c r="D114" s="17"/>
      <c r="E114" s="17"/>
      <c r="F114" s="17"/>
      <c r="G114" s="17"/>
      <c r="H114" s="17"/>
      <c r="I114" s="17"/>
      <c r="J114" s="17"/>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row>
    <row r="115" spans="1:47" ht="13.5" customHeight="1">
      <c r="A115" s="17"/>
      <c r="B115" s="17"/>
      <c r="C115" s="17"/>
      <c r="D115" s="17"/>
      <c r="E115" s="17"/>
      <c r="F115" s="17"/>
      <c r="G115" s="17"/>
      <c r="H115" s="17"/>
      <c r="I115" s="17"/>
      <c r="J115" s="17"/>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row>
    <row r="116" spans="1:47" ht="13.5" customHeight="1">
      <c r="A116" s="17"/>
      <c r="B116" s="17"/>
      <c r="C116" s="17"/>
      <c r="D116" s="17"/>
      <c r="E116" s="17"/>
      <c r="F116" s="17"/>
      <c r="G116" s="17"/>
      <c r="H116" s="17"/>
      <c r="I116" s="17"/>
      <c r="J116" s="17"/>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row>
    <row r="117" spans="1:47" ht="13.5" customHeight="1">
      <c r="A117" s="17"/>
      <c r="B117" s="17"/>
      <c r="C117" s="17"/>
      <c r="D117" s="17"/>
      <c r="E117" s="17"/>
      <c r="F117" s="17"/>
      <c r="G117" s="17"/>
      <c r="H117" s="17"/>
      <c r="I117" s="17"/>
      <c r="J117" s="17"/>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row>
    <row r="118" spans="1:47" ht="13.5" customHeight="1">
      <c r="A118" s="17"/>
      <c r="B118" s="17"/>
      <c r="C118" s="17"/>
      <c r="D118" s="17"/>
      <c r="E118" s="17"/>
      <c r="F118" s="17"/>
      <c r="G118" s="17"/>
      <c r="H118" s="17"/>
      <c r="I118" s="17"/>
      <c r="J118" s="17"/>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row>
    <row r="119" spans="1:47" ht="13.5" customHeight="1">
      <c r="A119" s="17"/>
      <c r="B119" s="17"/>
      <c r="C119" s="17"/>
      <c r="D119" s="17"/>
      <c r="E119" s="17"/>
      <c r="F119" s="17"/>
      <c r="G119" s="17"/>
      <c r="H119" s="17"/>
      <c r="I119" s="17"/>
      <c r="J119" s="17"/>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row>
    <row r="120" spans="1:47" ht="13.5" customHeight="1">
      <c r="A120" s="17"/>
      <c r="B120" s="17"/>
      <c r="C120" s="17"/>
      <c r="D120" s="17"/>
      <c r="E120" s="17"/>
      <c r="F120" s="17"/>
      <c r="G120" s="17"/>
      <c r="H120" s="17"/>
      <c r="I120" s="17"/>
      <c r="J120" s="17"/>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row>
    <row r="121" spans="1:47" ht="13.5" customHeight="1">
      <c r="A121" s="17"/>
      <c r="B121" s="17"/>
      <c r="C121" s="17"/>
      <c r="D121" s="17"/>
      <c r="E121" s="17"/>
      <c r="F121" s="17"/>
      <c r="G121" s="17"/>
      <c r="H121" s="17"/>
      <c r="I121" s="17"/>
      <c r="J121" s="17"/>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row>
    <row r="122" spans="1:47" ht="13.5" customHeight="1">
      <c r="A122" s="17"/>
      <c r="B122" s="17"/>
      <c r="C122" s="17"/>
      <c r="D122" s="17"/>
      <c r="E122" s="17"/>
      <c r="F122" s="17"/>
      <c r="G122" s="17"/>
      <c r="H122" s="17"/>
      <c r="I122" s="17"/>
      <c r="J122" s="17"/>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row>
    <row r="123" spans="1:47" ht="13.5" customHeight="1">
      <c r="A123" s="17"/>
      <c r="B123" s="17"/>
      <c r="C123" s="17"/>
      <c r="D123" s="17"/>
      <c r="E123" s="17"/>
      <c r="F123" s="17"/>
      <c r="G123" s="17"/>
      <c r="H123" s="17"/>
      <c r="I123" s="17"/>
      <c r="J123" s="17"/>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row>
    <row r="124" spans="1:47" ht="13.5" customHeight="1">
      <c r="A124" s="17"/>
      <c r="B124" s="17"/>
      <c r="C124" s="17"/>
      <c r="D124" s="17"/>
      <c r="E124" s="17"/>
      <c r="F124" s="17"/>
      <c r="G124" s="17"/>
      <c r="H124" s="17"/>
      <c r="I124" s="17"/>
      <c r="J124" s="17"/>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row>
    <row r="125" spans="1:47" ht="13.5" customHeight="1">
      <c r="A125" s="17"/>
      <c r="B125" s="17"/>
      <c r="C125" s="17"/>
      <c r="D125" s="17"/>
      <c r="E125" s="17"/>
      <c r="F125" s="17"/>
      <c r="G125" s="17"/>
      <c r="H125" s="17"/>
      <c r="I125" s="17"/>
      <c r="J125" s="17"/>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row>
    <row r="126" spans="1:47" ht="13.5" customHeight="1">
      <c r="A126" s="17"/>
      <c r="B126" s="17"/>
      <c r="C126" s="17"/>
      <c r="D126" s="17"/>
      <c r="E126" s="17"/>
      <c r="F126" s="17"/>
      <c r="G126" s="17"/>
      <c r="H126" s="17"/>
      <c r="I126" s="17"/>
      <c r="J126" s="17"/>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row>
    <row r="127" spans="1:47" ht="13.5" customHeight="1">
      <c r="A127" s="17"/>
      <c r="B127" s="17"/>
      <c r="C127" s="17"/>
      <c r="D127" s="17"/>
      <c r="E127" s="17"/>
      <c r="F127" s="17"/>
      <c r="G127" s="17"/>
      <c r="H127" s="17"/>
      <c r="I127" s="17"/>
      <c r="J127" s="17"/>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row>
    <row r="128" spans="1:47" ht="13.5" customHeight="1">
      <c r="A128" s="17"/>
      <c r="B128" s="17"/>
      <c r="C128" s="17"/>
      <c r="D128" s="17"/>
      <c r="E128" s="17"/>
      <c r="F128" s="17"/>
      <c r="G128" s="17"/>
      <c r="H128" s="17"/>
      <c r="I128" s="17"/>
      <c r="J128" s="17"/>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row>
    <row r="129" spans="1:47" ht="13.5" customHeight="1">
      <c r="A129" s="17"/>
      <c r="B129" s="17"/>
      <c r="C129" s="17"/>
      <c r="D129" s="17"/>
      <c r="E129" s="17"/>
      <c r="F129" s="17"/>
      <c r="G129" s="17"/>
      <c r="H129" s="17"/>
      <c r="I129" s="17"/>
      <c r="J129" s="17"/>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row>
    <row r="130" spans="1:47" ht="13.5" customHeight="1">
      <c r="A130" s="17"/>
      <c r="B130" s="17"/>
      <c r="C130" s="17"/>
      <c r="D130" s="17"/>
      <c r="E130" s="17"/>
      <c r="F130" s="17"/>
      <c r="G130" s="17"/>
      <c r="H130" s="17"/>
      <c r="I130" s="17"/>
      <c r="J130" s="17"/>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47" ht="13.5" customHeight="1">
      <c r="A131" s="17"/>
      <c r="B131" s="17"/>
      <c r="C131" s="17"/>
      <c r="D131" s="17"/>
      <c r="E131" s="17"/>
      <c r="F131" s="17"/>
      <c r="G131" s="17"/>
      <c r="H131" s="17"/>
      <c r="I131" s="17"/>
      <c r="J131" s="17"/>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spans="1:47" ht="13.5" customHeight="1">
      <c r="A132" s="17"/>
      <c r="B132" s="17"/>
      <c r="C132" s="17"/>
      <c r="D132" s="17"/>
      <c r="E132" s="17"/>
      <c r="F132" s="17"/>
      <c r="G132" s="17"/>
      <c r="H132" s="17"/>
      <c r="I132" s="17"/>
      <c r="J132" s="17"/>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spans="1:47" ht="13.5" customHeight="1">
      <c r="A133" s="17"/>
      <c r="B133" s="17"/>
      <c r="C133" s="17"/>
      <c r="D133" s="17"/>
      <c r="E133" s="17"/>
      <c r="F133" s="17"/>
      <c r="G133" s="17"/>
      <c r="H133" s="17"/>
      <c r="I133" s="17"/>
      <c r="J133" s="17"/>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spans="1:47" ht="13.5" customHeight="1">
      <c r="A134" s="17"/>
      <c r="B134" s="17"/>
      <c r="C134" s="17"/>
      <c r="D134" s="17"/>
      <c r="E134" s="17"/>
      <c r="F134" s="17"/>
      <c r="G134" s="17"/>
      <c r="H134" s="17"/>
      <c r="I134" s="17"/>
      <c r="J134" s="17"/>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spans="1:47" ht="13.5" customHeight="1">
      <c r="A135" s="17"/>
      <c r="B135" s="17"/>
      <c r="C135" s="17"/>
      <c r="D135" s="17"/>
      <c r="E135" s="17"/>
      <c r="F135" s="17"/>
      <c r="G135" s="17"/>
      <c r="H135" s="17"/>
      <c r="I135" s="17"/>
      <c r="J135" s="17"/>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spans="1:47" ht="13.5" customHeight="1">
      <c r="A136" s="17"/>
      <c r="B136" s="17"/>
      <c r="C136" s="17"/>
      <c r="D136" s="17"/>
      <c r="E136" s="17"/>
      <c r="F136" s="17"/>
      <c r="G136" s="17"/>
      <c r="H136" s="17"/>
      <c r="I136" s="17"/>
      <c r="J136" s="17"/>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spans="1:47" ht="13.5" customHeight="1">
      <c r="A137" s="17"/>
      <c r="B137" s="17"/>
      <c r="C137" s="17"/>
      <c r="D137" s="17"/>
      <c r="E137" s="17"/>
      <c r="F137" s="17"/>
      <c r="G137" s="17"/>
      <c r="H137" s="17"/>
      <c r="I137" s="17"/>
      <c r="J137" s="17"/>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row>
    <row r="138" spans="1:47" ht="13.5" customHeight="1">
      <c r="A138" s="17"/>
      <c r="B138" s="17"/>
      <c r="C138" s="17"/>
      <c r="D138" s="17"/>
      <c r="E138" s="17"/>
      <c r="F138" s="17"/>
      <c r="G138" s="17"/>
      <c r="H138" s="17"/>
      <c r="I138" s="17"/>
      <c r="J138" s="17"/>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row>
    <row r="139" spans="1:47" ht="13.5" customHeight="1">
      <c r="A139" s="17"/>
      <c r="B139" s="17"/>
      <c r="C139" s="17"/>
      <c r="D139" s="17"/>
      <c r="E139" s="17"/>
      <c r="F139" s="17"/>
      <c r="G139" s="17"/>
      <c r="H139" s="17"/>
      <c r="I139" s="17"/>
      <c r="J139" s="17"/>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row>
    <row r="140" spans="1:47" ht="13.5" customHeight="1">
      <c r="A140" s="17"/>
      <c r="B140" s="17"/>
      <c r="C140" s="17"/>
      <c r="D140" s="17"/>
      <c r="E140" s="17"/>
      <c r="F140" s="17"/>
      <c r="G140" s="17"/>
      <c r="H140" s="17"/>
      <c r="I140" s="17"/>
      <c r="J140" s="17"/>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row>
    <row r="141" spans="1:47" ht="13.5" customHeight="1">
      <c r="A141" s="17"/>
      <c r="B141" s="17"/>
      <c r="C141" s="17"/>
      <c r="D141" s="17"/>
      <c r="E141" s="17"/>
      <c r="F141" s="17"/>
      <c r="G141" s="17"/>
      <c r="H141" s="17"/>
      <c r="I141" s="17"/>
      <c r="J141" s="17"/>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row>
    <row r="142" spans="1:47" ht="13.5" customHeight="1">
      <c r="A142" s="17"/>
      <c r="B142" s="17"/>
      <c r="C142" s="17"/>
      <c r="D142" s="17"/>
      <c r="E142" s="17"/>
      <c r="F142" s="17"/>
      <c r="G142" s="17"/>
      <c r="H142" s="17"/>
      <c r="I142" s="17"/>
      <c r="J142" s="17"/>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row>
    <row r="143" spans="1:47" ht="13.5" customHeight="1">
      <c r="A143" s="17"/>
      <c r="B143" s="17"/>
      <c r="C143" s="17"/>
      <c r="D143" s="17"/>
      <c r="E143" s="17"/>
      <c r="F143" s="17"/>
      <c r="G143" s="17"/>
      <c r="H143" s="17"/>
      <c r="I143" s="17"/>
      <c r="J143" s="17"/>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row>
    <row r="144" spans="1:47" ht="13.5" customHeight="1">
      <c r="A144" s="17"/>
      <c r="B144" s="17"/>
      <c r="C144" s="17"/>
      <c r="D144" s="17"/>
      <c r="E144" s="17"/>
      <c r="F144" s="17"/>
      <c r="G144" s="17"/>
      <c r="H144" s="17"/>
      <c r="I144" s="17"/>
      <c r="J144" s="17"/>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row>
    <row r="145" spans="1:47" ht="13.5" customHeight="1">
      <c r="A145" s="17"/>
      <c r="B145" s="17"/>
      <c r="C145" s="17"/>
      <c r="D145" s="17"/>
      <c r="E145" s="17"/>
      <c r="F145" s="17"/>
      <c r="G145" s="17"/>
      <c r="H145" s="17"/>
      <c r="I145" s="17"/>
      <c r="J145" s="17"/>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row>
    <row r="146" spans="1:47" ht="13.5" customHeight="1">
      <c r="A146" s="17"/>
      <c r="B146" s="17"/>
      <c r="C146" s="17"/>
      <c r="D146" s="17"/>
      <c r="E146" s="17"/>
      <c r="F146" s="17"/>
      <c r="G146" s="17"/>
      <c r="H146" s="17"/>
      <c r="I146" s="17"/>
      <c r="J146" s="17"/>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row>
    <row r="147" spans="1:47" ht="13.5" customHeight="1">
      <c r="A147" s="17"/>
      <c r="B147" s="17"/>
      <c r="C147" s="17"/>
      <c r="D147" s="17"/>
      <c r="E147" s="17"/>
      <c r="F147" s="17"/>
      <c r="G147" s="17"/>
      <c r="H147" s="17"/>
      <c r="I147" s="17"/>
      <c r="J147" s="17"/>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row>
    <row r="148" spans="1:47" ht="13.5" customHeight="1">
      <c r="A148" s="17"/>
      <c r="B148" s="17"/>
      <c r="C148" s="17"/>
      <c r="D148" s="17"/>
      <c r="E148" s="17"/>
      <c r="F148" s="17"/>
      <c r="G148" s="17"/>
      <c r="H148" s="17"/>
      <c r="I148" s="17"/>
      <c r="J148" s="17"/>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row>
    <row r="149" spans="1:47" ht="13.5" customHeight="1">
      <c r="A149" s="17"/>
      <c r="B149" s="17"/>
      <c r="C149" s="17"/>
      <c r="D149" s="17"/>
      <c r="E149" s="17"/>
      <c r="F149" s="17"/>
      <c r="G149" s="17"/>
      <c r="H149" s="17"/>
      <c r="I149" s="17"/>
      <c r="J149" s="17"/>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row>
    <row r="150" spans="1:47" ht="13.5" customHeight="1">
      <c r="A150" s="17"/>
      <c r="B150" s="17"/>
      <c r="C150" s="17"/>
      <c r="D150" s="17"/>
      <c r="E150" s="17"/>
      <c r="F150" s="17"/>
      <c r="G150" s="17"/>
      <c r="H150" s="17"/>
      <c r="I150" s="17"/>
      <c r="J150" s="17"/>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row>
    <row r="151" spans="1:47" ht="13.5" customHeight="1">
      <c r="A151" s="17"/>
      <c r="B151" s="17"/>
      <c r="C151" s="17"/>
      <c r="D151" s="17"/>
      <c r="E151" s="17"/>
      <c r="F151" s="17"/>
      <c r="G151" s="17"/>
      <c r="H151" s="17"/>
      <c r="I151" s="17"/>
      <c r="J151" s="17"/>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row>
    <row r="152" spans="1:47" ht="13.5" customHeight="1">
      <c r="A152" s="17"/>
      <c r="B152" s="17"/>
      <c r="C152" s="17"/>
      <c r="D152" s="17"/>
      <c r="E152" s="17"/>
      <c r="F152" s="17"/>
      <c r="G152" s="17"/>
      <c r="H152" s="17"/>
      <c r="I152" s="17"/>
      <c r="J152" s="17"/>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row>
    <row r="153" spans="1:47" ht="13.5" customHeight="1">
      <c r="A153" s="17"/>
      <c r="B153" s="17"/>
      <c r="C153" s="17"/>
      <c r="D153" s="17"/>
      <c r="E153" s="17"/>
      <c r="F153" s="17"/>
      <c r="G153" s="17"/>
      <c r="H153" s="17"/>
      <c r="I153" s="17"/>
      <c r="J153" s="17"/>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row>
    <row r="154" spans="1:47" ht="13.5" customHeight="1">
      <c r="A154" s="17"/>
      <c r="B154" s="17"/>
      <c r="C154" s="17"/>
      <c r="D154" s="17"/>
      <c r="E154" s="17"/>
      <c r="F154" s="17"/>
      <c r="G154" s="17"/>
      <c r="H154" s="17"/>
      <c r="I154" s="17"/>
      <c r="J154" s="17"/>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row>
    <row r="155" spans="1:47" ht="13.5" customHeight="1">
      <c r="A155" s="17"/>
      <c r="B155" s="17"/>
      <c r="C155" s="17"/>
      <c r="D155" s="17"/>
      <c r="E155" s="17"/>
      <c r="F155" s="17"/>
      <c r="G155" s="17"/>
      <c r="H155" s="17"/>
      <c r="I155" s="17"/>
      <c r="J155" s="17"/>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row>
    <row r="156" spans="1:47" ht="13.5" customHeight="1">
      <c r="A156" s="17"/>
      <c r="B156" s="17"/>
      <c r="C156" s="17"/>
      <c r="D156" s="17"/>
      <c r="E156" s="17"/>
      <c r="F156" s="17"/>
      <c r="G156" s="17"/>
      <c r="H156" s="17"/>
      <c r="I156" s="17"/>
      <c r="J156" s="17"/>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row>
    <row r="157" spans="1:47" ht="13.5" customHeight="1">
      <c r="A157" s="17"/>
      <c r="B157" s="17"/>
      <c r="C157" s="17"/>
      <c r="D157" s="17"/>
      <c r="E157" s="17"/>
      <c r="F157" s="17"/>
      <c r="G157" s="17"/>
      <c r="H157" s="17"/>
      <c r="I157" s="17"/>
      <c r="J157" s="17"/>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row>
    <row r="158" spans="1:47" ht="13.5" customHeight="1">
      <c r="A158" s="17"/>
      <c r="B158" s="17"/>
      <c r="C158" s="17"/>
      <c r="D158" s="17"/>
      <c r="E158" s="17"/>
      <c r="F158" s="17"/>
      <c r="G158" s="17"/>
      <c r="H158" s="17"/>
      <c r="I158" s="17"/>
      <c r="J158" s="17"/>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row>
    <row r="159" spans="1:47" ht="13.5" customHeight="1">
      <c r="A159" s="17"/>
      <c r="B159" s="17"/>
      <c r="C159" s="17"/>
      <c r="D159" s="17"/>
      <c r="E159" s="17"/>
      <c r="F159" s="17"/>
      <c r="G159" s="17"/>
      <c r="H159" s="17"/>
      <c r="I159" s="17"/>
      <c r="J159" s="17"/>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row>
    <row r="160" spans="1:47" ht="13.5" customHeight="1">
      <c r="A160" s="17"/>
      <c r="B160" s="17"/>
      <c r="C160" s="17"/>
      <c r="D160" s="17"/>
      <c r="E160" s="17"/>
      <c r="F160" s="17"/>
      <c r="G160" s="17"/>
      <c r="H160" s="17"/>
      <c r="I160" s="17"/>
      <c r="J160" s="17"/>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row>
    <row r="161" spans="1:47" ht="13.5" customHeight="1">
      <c r="A161" s="17"/>
      <c r="B161" s="17"/>
      <c r="C161" s="17"/>
      <c r="D161" s="17"/>
      <c r="E161" s="17"/>
      <c r="F161" s="17"/>
      <c r="G161" s="17"/>
      <c r="H161" s="17"/>
      <c r="I161" s="17"/>
      <c r="J161" s="17"/>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row>
    <row r="162" spans="1:47" ht="13.5" customHeight="1">
      <c r="A162" s="17"/>
      <c r="B162" s="17"/>
      <c r="C162" s="17"/>
      <c r="D162" s="17"/>
      <c r="E162" s="17"/>
      <c r="F162" s="17"/>
      <c r="G162" s="17"/>
      <c r="H162" s="17"/>
      <c r="I162" s="17"/>
      <c r="J162" s="17"/>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row>
    <row r="163" spans="1:47" ht="13.5" customHeight="1">
      <c r="A163" s="17"/>
      <c r="B163" s="17"/>
      <c r="C163" s="17"/>
      <c r="D163" s="17"/>
      <c r="E163" s="17"/>
      <c r="F163" s="17"/>
      <c r="G163" s="17"/>
      <c r="H163" s="17"/>
      <c r="I163" s="17"/>
      <c r="J163" s="17"/>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row>
    <row r="164" spans="1:47" ht="13.5" customHeight="1">
      <c r="A164" s="17"/>
      <c r="B164" s="17"/>
      <c r="C164" s="17"/>
      <c r="D164" s="17"/>
      <c r="E164" s="17"/>
      <c r="F164" s="17"/>
      <c r="G164" s="17"/>
      <c r="H164" s="17"/>
      <c r="I164" s="17"/>
      <c r="J164" s="17"/>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row>
    <row r="165" spans="1:47" ht="13.5" customHeight="1">
      <c r="A165" s="17"/>
      <c r="B165" s="17"/>
      <c r="C165" s="17"/>
      <c r="D165" s="17"/>
      <c r="E165" s="17"/>
      <c r="F165" s="17"/>
      <c r="G165" s="17"/>
      <c r="H165" s="17"/>
      <c r="I165" s="17"/>
      <c r="J165" s="17"/>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row>
    <row r="166" spans="1:47" ht="13.5" customHeight="1">
      <c r="A166" s="17"/>
      <c r="B166" s="17"/>
      <c r="C166" s="17"/>
      <c r="D166" s="17"/>
      <c r="E166" s="17"/>
      <c r="F166" s="17"/>
      <c r="G166" s="17"/>
      <c r="H166" s="17"/>
      <c r="I166" s="17"/>
      <c r="J166" s="17"/>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row>
    <row r="167" spans="1:47" ht="13.5" customHeight="1">
      <c r="A167" s="17"/>
      <c r="B167" s="17"/>
      <c r="C167" s="17"/>
      <c r="D167" s="17"/>
      <c r="E167" s="17"/>
      <c r="F167" s="17"/>
      <c r="G167" s="17"/>
      <c r="H167" s="17"/>
      <c r="I167" s="17"/>
      <c r="J167" s="17"/>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row>
    <row r="168" spans="1:47" ht="13.5" customHeight="1">
      <c r="A168" s="17"/>
      <c r="B168" s="17"/>
      <c r="C168" s="17"/>
      <c r="D168" s="17"/>
      <c r="E168" s="17"/>
      <c r="F168" s="17"/>
      <c r="G168" s="17"/>
      <c r="H168" s="17"/>
      <c r="I168" s="17"/>
      <c r="J168" s="17"/>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row>
    <row r="169" spans="1:47" ht="13.5" customHeight="1">
      <c r="A169" s="17"/>
      <c r="B169" s="17"/>
      <c r="C169" s="17"/>
      <c r="D169" s="17"/>
      <c r="E169" s="17"/>
      <c r="F169" s="17"/>
      <c r="G169" s="17"/>
      <c r="H169" s="17"/>
      <c r="I169" s="17"/>
      <c r="J169" s="17"/>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row>
    <row r="170" spans="1:47" ht="13.5" customHeight="1">
      <c r="A170" s="17"/>
      <c r="B170" s="17"/>
      <c r="C170" s="17"/>
      <c r="D170" s="17"/>
      <c r="E170" s="17"/>
      <c r="F170" s="17"/>
      <c r="G170" s="17"/>
      <c r="H170" s="17"/>
      <c r="I170" s="17"/>
      <c r="J170" s="17"/>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row>
    <row r="171" spans="1:47" ht="13.5" customHeight="1">
      <c r="A171" s="17"/>
      <c r="B171" s="17"/>
      <c r="C171" s="17"/>
      <c r="D171" s="17"/>
      <c r="E171" s="17"/>
      <c r="F171" s="17"/>
      <c r="G171" s="17"/>
      <c r="H171" s="17"/>
      <c r="I171" s="17"/>
      <c r="J171" s="17"/>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row>
    <row r="172" spans="1:47" ht="13.5" customHeight="1">
      <c r="A172" s="17"/>
      <c r="B172" s="17"/>
      <c r="C172" s="17"/>
      <c r="D172" s="17"/>
      <c r="E172" s="17"/>
      <c r="F172" s="17"/>
      <c r="G172" s="17"/>
      <c r="H172" s="17"/>
      <c r="I172" s="17"/>
      <c r="J172" s="17"/>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row>
    <row r="173" spans="1:47" ht="13.5" customHeight="1">
      <c r="A173" s="17"/>
      <c r="B173" s="17"/>
      <c r="C173" s="17"/>
      <c r="D173" s="17"/>
      <c r="E173" s="17"/>
      <c r="F173" s="17"/>
      <c r="G173" s="17"/>
      <c r="H173" s="17"/>
      <c r="I173" s="17"/>
      <c r="J173" s="17"/>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row>
    <row r="174" spans="1:47" ht="13.5" customHeight="1">
      <c r="A174" s="17"/>
      <c r="B174" s="17"/>
      <c r="C174" s="17"/>
      <c r="D174" s="17"/>
      <c r="E174" s="17"/>
      <c r="F174" s="17"/>
      <c r="G174" s="17"/>
      <c r="H174" s="17"/>
      <c r="I174" s="17"/>
      <c r="J174" s="17"/>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row>
    <row r="175" spans="1:47" ht="13.5" customHeight="1">
      <c r="A175" s="17"/>
      <c r="B175" s="17"/>
      <c r="C175" s="17"/>
      <c r="D175" s="17"/>
      <c r="E175" s="17"/>
      <c r="F175" s="17"/>
      <c r="G175" s="17"/>
      <c r="H175" s="17"/>
      <c r="I175" s="17"/>
      <c r="J175" s="17"/>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row>
    <row r="176" spans="1:47" ht="13.5" customHeight="1">
      <c r="A176" s="17"/>
      <c r="B176" s="17"/>
      <c r="C176" s="17"/>
      <c r="D176" s="17"/>
      <c r="E176" s="17"/>
      <c r="F176" s="17"/>
      <c r="G176" s="17"/>
      <c r="H176" s="17"/>
      <c r="I176" s="17"/>
      <c r="J176" s="17"/>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row>
    <row r="177" spans="1:47" ht="13.5" customHeight="1">
      <c r="A177" s="17"/>
      <c r="B177" s="17"/>
      <c r="C177" s="17"/>
      <c r="D177" s="17"/>
      <c r="E177" s="17"/>
      <c r="F177" s="17"/>
      <c r="G177" s="17"/>
      <c r="H177" s="17"/>
      <c r="I177" s="17"/>
      <c r="J177" s="17"/>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row>
    <row r="178" spans="1:47" ht="13.5" customHeight="1">
      <c r="A178" s="17"/>
      <c r="B178" s="17"/>
      <c r="C178" s="17"/>
      <c r="D178" s="17"/>
      <c r="E178" s="17"/>
      <c r="F178" s="17"/>
      <c r="G178" s="17"/>
      <c r="H178" s="17"/>
      <c r="I178" s="17"/>
      <c r="J178" s="17"/>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row>
    <row r="179" spans="1:47" ht="13.5" customHeight="1">
      <c r="A179" s="17"/>
      <c r="B179" s="17"/>
      <c r="C179" s="17"/>
      <c r="D179" s="17"/>
      <c r="E179" s="17"/>
      <c r="F179" s="17"/>
      <c r="G179" s="17"/>
      <c r="H179" s="17"/>
      <c r="I179" s="17"/>
      <c r="J179" s="17"/>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row>
    <row r="180" spans="1:47" ht="13.5" customHeight="1">
      <c r="A180" s="17"/>
      <c r="B180" s="17"/>
      <c r="C180" s="17"/>
      <c r="D180" s="17"/>
      <c r="E180" s="17"/>
      <c r="F180" s="17"/>
      <c r="G180" s="17"/>
      <c r="H180" s="17"/>
      <c r="I180" s="17"/>
      <c r="J180" s="17"/>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row>
    <row r="181" spans="1:47" ht="13.5" customHeight="1">
      <c r="A181" s="17"/>
      <c r="B181" s="17"/>
      <c r="C181" s="17"/>
      <c r="D181" s="17"/>
      <c r="E181" s="17"/>
      <c r="F181" s="17"/>
      <c r="G181" s="17"/>
      <c r="H181" s="17"/>
      <c r="I181" s="17"/>
      <c r="J181" s="17"/>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row>
    <row r="182" spans="1:47" ht="13.5" customHeight="1">
      <c r="A182" s="17"/>
      <c r="B182" s="17"/>
      <c r="C182" s="17"/>
      <c r="D182" s="17"/>
      <c r="E182" s="17"/>
      <c r="F182" s="17"/>
      <c r="G182" s="17"/>
      <c r="H182" s="17"/>
      <c r="I182" s="17"/>
      <c r="J182" s="17"/>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row>
    <row r="183" spans="1:47" ht="13.5" customHeight="1">
      <c r="A183" s="17"/>
      <c r="B183" s="17"/>
      <c r="C183" s="17"/>
      <c r="D183" s="17"/>
      <c r="E183" s="17"/>
      <c r="F183" s="17"/>
      <c r="G183" s="17"/>
      <c r="H183" s="17"/>
      <c r="I183" s="17"/>
      <c r="J183" s="17"/>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row>
    <row r="184" spans="1:47" ht="13.5" customHeight="1">
      <c r="A184" s="17"/>
      <c r="B184" s="17"/>
      <c r="C184" s="17"/>
      <c r="D184" s="17"/>
      <c r="E184" s="17"/>
      <c r="F184" s="17"/>
      <c r="G184" s="17"/>
      <c r="H184" s="17"/>
      <c r="I184" s="17"/>
      <c r="J184" s="17"/>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row>
    <row r="185" spans="1:47" ht="13.5" customHeight="1">
      <c r="A185" s="17"/>
      <c r="B185" s="17"/>
      <c r="C185" s="17"/>
      <c r="D185" s="17"/>
      <c r="E185" s="17"/>
      <c r="F185" s="17"/>
      <c r="G185" s="17"/>
      <c r="H185" s="17"/>
      <c r="I185" s="17"/>
      <c r="J185" s="17"/>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row>
    <row r="186" spans="1:47" ht="13.5" customHeight="1">
      <c r="A186" s="17"/>
      <c r="B186" s="17"/>
      <c r="C186" s="17"/>
      <c r="D186" s="17"/>
      <c r="E186" s="17"/>
      <c r="F186" s="17"/>
      <c r="G186" s="17"/>
      <c r="H186" s="17"/>
      <c r="I186" s="17"/>
      <c r="J186" s="17"/>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row>
    <row r="187" spans="1:47" ht="13.5" customHeight="1">
      <c r="A187" s="17"/>
      <c r="B187" s="17"/>
      <c r="C187" s="17"/>
      <c r="D187" s="17"/>
      <c r="E187" s="17"/>
      <c r="F187" s="17"/>
      <c r="G187" s="17"/>
      <c r="H187" s="17"/>
      <c r="I187" s="17"/>
      <c r="J187" s="17"/>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row>
    <row r="188" spans="1:47" ht="13.5" customHeight="1">
      <c r="A188" s="17"/>
      <c r="B188" s="17"/>
      <c r="C188" s="17"/>
      <c r="D188" s="17"/>
      <c r="E188" s="17"/>
      <c r="F188" s="17"/>
      <c r="G188" s="17"/>
      <c r="H188" s="17"/>
      <c r="I188" s="17"/>
      <c r="J188" s="17"/>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row>
    <row r="189" spans="1:47" ht="13.5" customHeight="1">
      <c r="A189" s="17"/>
      <c r="B189" s="17"/>
      <c r="C189" s="17"/>
      <c r="D189" s="17"/>
      <c r="E189" s="17"/>
      <c r="F189" s="17"/>
      <c r="G189" s="17"/>
      <c r="H189" s="17"/>
      <c r="I189" s="17"/>
      <c r="J189" s="17"/>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row>
    <row r="190" spans="1:47" ht="13.5" customHeight="1">
      <c r="A190" s="17"/>
      <c r="B190" s="17"/>
      <c r="C190" s="17"/>
      <c r="D190" s="17"/>
      <c r="E190" s="17"/>
      <c r="F190" s="17"/>
      <c r="G190" s="17"/>
      <c r="H190" s="17"/>
      <c r="I190" s="17"/>
      <c r="J190" s="17"/>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row>
    <row r="191" spans="1:47" ht="13.5" customHeight="1">
      <c r="A191" s="17"/>
      <c r="B191" s="17"/>
      <c r="C191" s="17"/>
      <c r="D191" s="17"/>
      <c r="E191" s="17"/>
      <c r="F191" s="17"/>
      <c r="G191" s="17"/>
      <c r="H191" s="17"/>
      <c r="I191" s="17"/>
      <c r="J191" s="17"/>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row>
    <row r="192" spans="1:47" ht="13.5" customHeight="1">
      <c r="A192" s="17"/>
      <c r="B192" s="17"/>
      <c r="C192" s="17"/>
      <c r="D192" s="17"/>
      <c r="E192" s="17"/>
      <c r="F192" s="17"/>
      <c r="G192" s="17"/>
      <c r="H192" s="17"/>
      <c r="I192" s="17"/>
      <c r="J192" s="17"/>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row>
    <row r="193" spans="1:47" ht="13.5" customHeight="1">
      <c r="A193" s="17"/>
      <c r="B193" s="17"/>
      <c r="C193" s="17"/>
      <c r="D193" s="17"/>
      <c r="E193" s="17"/>
      <c r="F193" s="17"/>
      <c r="G193" s="17"/>
      <c r="H193" s="17"/>
      <c r="I193" s="17"/>
      <c r="J193" s="17"/>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row>
    <row r="194" spans="1:47" ht="13.5" customHeight="1">
      <c r="A194" s="17"/>
      <c r="B194" s="17"/>
      <c r="C194" s="17"/>
      <c r="D194" s="17"/>
      <c r="E194" s="17"/>
      <c r="F194" s="17"/>
      <c r="G194" s="17"/>
      <c r="H194" s="17"/>
      <c r="I194" s="17"/>
      <c r="J194" s="17"/>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row>
    <row r="195" spans="1:47" ht="13.5" customHeight="1">
      <c r="A195" s="17"/>
      <c r="B195" s="17"/>
      <c r="C195" s="17"/>
      <c r="D195" s="17"/>
      <c r="E195" s="17"/>
      <c r="F195" s="17"/>
      <c r="G195" s="17"/>
      <c r="H195" s="17"/>
      <c r="I195" s="17"/>
      <c r="J195" s="17"/>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row>
    <row r="196" spans="1:47" ht="13.5" customHeight="1">
      <c r="A196" s="17"/>
      <c r="B196" s="17"/>
      <c r="C196" s="17"/>
      <c r="D196" s="17"/>
      <c r="E196" s="17"/>
      <c r="F196" s="17"/>
      <c r="G196" s="17"/>
      <c r="H196" s="17"/>
      <c r="I196" s="17"/>
      <c r="J196" s="17"/>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row>
    <row r="197" spans="1:47" ht="13.5" customHeight="1">
      <c r="A197" s="17"/>
      <c r="B197" s="17"/>
      <c r="C197" s="17"/>
      <c r="D197" s="17"/>
      <c r="E197" s="17"/>
      <c r="F197" s="17"/>
      <c r="G197" s="17"/>
      <c r="H197" s="17"/>
      <c r="I197" s="17"/>
      <c r="J197" s="17"/>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row>
    <row r="198" spans="1:47" ht="13.5" customHeight="1">
      <c r="A198" s="17"/>
      <c r="B198" s="17"/>
      <c r="C198" s="17"/>
      <c r="D198" s="17"/>
      <c r="E198" s="17"/>
      <c r="F198" s="17"/>
      <c r="G198" s="17"/>
      <c r="H198" s="17"/>
      <c r="I198" s="17"/>
      <c r="J198" s="17"/>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row>
    <row r="199" spans="1:47" ht="13.5" customHeight="1">
      <c r="A199" s="17"/>
      <c r="B199" s="17"/>
      <c r="C199" s="17"/>
      <c r="D199" s="17"/>
      <c r="E199" s="17"/>
      <c r="F199" s="17"/>
      <c r="G199" s="17"/>
      <c r="H199" s="17"/>
      <c r="I199" s="17"/>
      <c r="J199" s="17"/>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row>
    <row r="200" spans="1:47" ht="13.5" customHeight="1">
      <c r="A200" s="17"/>
      <c r="B200" s="17"/>
      <c r="C200" s="17"/>
      <c r="D200" s="17"/>
      <c r="E200" s="17"/>
      <c r="F200" s="17"/>
      <c r="G200" s="17"/>
      <c r="H200" s="17"/>
      <c r="I200" s="17"/>
      <c r="J200" s="17"/>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row>
    <row r="201" spans="1:47" ht="13.5" customHeight="1">
      <c r="A201" s="17"/>
      <c r="B201" s="17"/>
      <c r="C201" s="17"/>
      <c r="D201" s="17"/>
      <c r="E201" s="17"/>
      <c r="F201" s="17"/>
      <c r="G201" s="17"/>
      <c r="H201" s="17"/>
      <c r="I201" s="17"/>
      <c r="J201" s="17"/>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row>
    <row r="202" spans="1:47" ht="13.5" customHeight="1">
      <c r="A202" s="17"/>
      <c r="B202" s="17"/>
      <c r="C202" s="17"/>
      <c r="D202" s="17"/>
      <c r="E202" s="17"/>
      <c r="F202" s="17"/>
      <c r="G202" s="17"/>
      <c r="H202" s="17"/>
      <c r="I202" s="17"/>
      <c r="J202" s="17"/>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row>
    <row r="203" spans="1:47" ht="13.5" customHeight="1">
      <c r="A203" s="17"/>
      <c r="B203" s="17"/>
      <c r="C203" s="17"/>
      <c r="D203" s="17"/>
      <c r="E203" s="17"/>
      <c r="F203" s="17"/>
      <c r="G203" s="17"/>
      <c r="H203" s="17"/>
      <c r="I203" s="17"/>
      <c r="J203" s="17"/>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row>
    <row r="204" spans="1:47" ht="13.5" customHeight="1">
      <c r="A204" s="17"/>
      <c r="B204" s="17"/>
      <c r="C204" s="17"/>
      <c r="D204" s="17"/>
      <c r="E204" s="17"/>
      <c r="F204" s="17"/>
      <c r="G204" s="17"/>
      <c r="H204" s="17"/>
      <c r="I204" s="17"/>
      <c r="J204" s="17"/>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row>
    <row r="205" spans="1:47" ht="13.5" customHeight="1">
      <c r="A205" s="17"/>
      <c r="B205" s="17"/>
      <c r="C205" s="17"/>
      <c r="D205" s="17"/>
      <c r="E205" s="17"/>
      <c r="F205" s="17"/>
      <c r="G205" s="17"/>
      <c r="H205" s="17"/>
      <c r="I205" s="17"/>
      <c r="J205" s="17"/>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row>
    <row r="206" spans="1:47" ht="13.5" customHeight="1">
      <c r="A206" s="17"/>
      <c r="B206" s="17"/>
      <c r="C206" s="17"/>
      <c r="D206" s="17"/>
      <c r="E206" s="17"/>
      <c r="F206" s="17"/>
      <c r="G206" s="17"/>
      <c r="H206" s="17"/>
      <c r="I206" s="17"/>
      <c r="J206" s="17"/>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row>
    <row r="207" spans="1:47" ht="13.5" customHeight="1">
      <c r="A207" s="17"/>
      <c r="B207" s="17"/>
      <c r="C207" s="17"/>
      <c r="D207" s="17"/>
      <c r="E207" s="17"/>
      <c r="F207" s="17"/>
      <c r="G207" s="17"/>
      <c r="H207" s="17"/>
      <c r="I207" s="17"/>
      <c r="J207" s="17"/>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row>
    <row r="208" spans="1:47" ht="13.5" customHeight="1">
      <c r="A208" s="17"/>
      <c r="B208" s="17"/>
      <c r="C208" s="17"/>
      <c r="D208" s="17"/>
      <c r="E208" s="17"/>
      <c r="F208" s="17"/>
      <c r="G208" s="17"/>
      <c r="H208" s="17"/>
      <c r="I208" s="17"/>
      <c r="J208" s="17"/>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row>
    <row r="209" spans="1:47" ht="13.5" customHeight="1">
      <c r="A209" s="17"/>
      <c r="B209" s="17"/>
      <c r="C209" s="17"/>
      <c r="D209" s="17"/>
      <c r="E209" s="17"/>
      <c r="F209" s="17"/>
      <c r="G209" s="17"/>
      <c r="H209" s="17"/>
      <c r="I209" s="17"/>
      <c r="J209" s="17"/>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row>
    <row r="210" spans="1:47" ht="13.5" customHeight="1">
      <c r="A210" s="17"/>
      <c r="B210" s="17"/>
      <c r="C210" s="17"/>
      <c r="D210" s="17"/>
      <c r="E210" s="17"/>
      <c r="F210" s="17"/>
      <c r="G210" s="17"/>
      <c r="H210" s="17"/>
      <c r="I210" s="17"/>
      <c r="J210" s="17"/>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row>
    <row r="211" spans="1:47" ht="13.5" customHeight="1">
      <c r="A211" s="17"/>
      <c r="B211" s="17"/>
      <c r="C211" s="17"/>
      <c r="D211" s="17"/>
      <c r="E211" s="17"/>
      <c r="F211" s="17"/>
      <c r="G211" s="17"/>
      <c r="H211" s="17"/>
      <c r="I211" s="17"/>
      <c r="J211" s="17"/>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row>
    <row r="212" spans="1:47" ht="13.5" customHeight="1">
      <c r="A212" s="17"/>
      <c r="B212" s="17"/>
      <c r="C212" s="17"/>
      <c r="D212" s="17"/>
      <c r="E212" s="17"/>
      <c r="F212" s="17"/>
      <c r="G212" s="17"/>
      <c r="H212" s="17"/>
      <c r="I212" s="17"/>
      <c r="J212" s="17"/>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row>
    <row r="213" spans="1:47" ht="13.5" customHeight="1">
      <c r="A213" s="17"/>
      <c r="B213" s="17"/>
      <c r="C213" s="17"/>
      <c r="D213" s="17"/>
      <c r="E213" s="17"/>
      <c r="F213" s="17"/>
      <c r="G213" s="17"/>
      <c r="H213" s="17"/>
      <c r="I213" s="17"/>
      <c r="J213" s="17"/>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row>
    <row r="214" spans="1:47" ht="13.5" customHeight="1">
      <c r="A214" s="17"/>
      <c r="B214" s="17"/>
      <c r="C214" s="17"/>
      <c r="D214" s="17"/>
      <c r="E214" s="17"/>
      <c r="F214" s="17"/>
      <c r="G214" s="17"/>
      <c r="H214" s="17"/>
      <c r="I214" s="17"/>
      <c r="J214" s="17"/>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row>
    <row r="215" spans="1:47" ht="13.5" customHeight="1">
      <c r="A215" s="17"/>
      <c r="B215" s="17"/>
      <c r="C215" s="17"/>
      <c r="D215" s="17"/>
      <c r="E215" s="17"/>
      <c r="F215" s="17"/>
      <c r="G215" s="17"/>
      <c r="H215" s="17"/>
      <c r="I215" s="17"/>
      <c r="J215" s="17"/>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row>
    <row r="216" spans="1:47" ht="13.5" customHeight="1">
      <c r="A216" s="17"/>
      <c r="B216" s="17"/>
      <c r="C216" s="17"/>
      <c r="D216" s="17"/>
      <c r="E216" s="17"/>
      <c r="F216" s="17"/>
      <c r="G216" s="17"/>
      <c r="H216" s="17"/>
      <c r="I216" s="17"/>
      <c r="J216" s="17"/>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row>
    <row r="217" spans="1:47" ht="13.5" customHeight="1">
      <c r="A217" s="17"/>
      <c r="B217" s="17"/>
      <c r="C217" s="17"/>
      <c r="D217" s="17"/>
      <c r="E217" s="17"/>
      <c r="F217" s="17"/>
      <c r="G217" s="17"/>
      <c r="H217" s="17"/>
      <c r="I217" s="17"/>
      <c r="J217" s="17"/>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row>
    <row r="218" spans="1:47" ht="13.5" customHeight="1">
      <c r="A218" s="17"/>
      <c r="B218" s="17"/>
      <c r="C218" s="17"/>
      <c r="D218" s="17"/>
      <c r="E218" s="17"/>
      <c r="F218" s="17"/>
      <c r="G218" s="17"/>
      <c r="H218" s="17"/>
      <c r="I218" s="17"/>
      <c r="J218" s="17"/>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row>
    <row r="219" spans="1:47" ht="13.5" customHeight="1">
      <c r="A219" s="17"/>
      <c r="B219" s="17"/>
      <c r="C219" s="17"/>
      <c r="D219" s="17"/>
      <c r="E219" s="17"/>
      <c r="F219" s="17"/>
      <c r="G219" s="17"/>
      <c r="H219" s="17"/>
      <c r="I219" s="17"/>
      <c r="J219" s="17"/>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row>
    <row r="220" spans="1:47" ht="13.5" customHeight="1">
      <c r="A220" s="17"/>
      <c r="B220" s="17"/>
      <c r="C220" s="17"/>
      <c r="D220" s="17"/>
      <c r="E220" s="17"/>
      <c r="F220" s="17"/>
      <c r="G220" s="17"/>
      <c r="H220" s="17"/>
      <c r="I220" s="17"/>
      <c r="J220" s="17"/>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row>
    <row r="221" spans="1:47" ht="13.5" customHeight="1">
      <c r="A221" s="17"/>
      <c r="B221" s="17"/>
      <c r="C221" s="17"/>
      <c r="D221" s="17"/>
      <c r="E221" s="17"/>
      <c r="F221" s="17"/>
      <c r="G221" s="17"/>
      <c r="H221" s="17"/>
      <c r="I221" s="17"/>
      <c r="J221" s="17"/>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row>
    <row r="222" spans="1:47" ht="13.5" customHeight="1">
      <c r="A222" s="17"/>
      <c r="B222" s="17"/>
      <c r="C222" s="17"/>
      <c r="D222" s="17"/>
      <c r="E222" s="17"/>
      <c r="F222" s="17"/>
      <c r="G222" s="17"/>
      <c r="H222" s="17"/>
      <c r="I222" s="17"/>
      <c r="J222" s="17"/>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row>
    <row r="223" spans="1:47" ht="13.5" customHeight="1">
      <c r="A223" s="17"/>
      <c r="B223" s="17"/>
      <c r="C223" s="17"/>
      <c r="D223" s="17"/>
      <c r="E223" s="17"/>
      <c r="F223" s="17"/>
      <c r="G223" s="17"/>
      <c r="H223" s="17"/>
      <c r="I223" s="17"/>
      <c r="J223" s="17"/>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row>
    <row r="224" spans="1:47" ht="13.5" customHeight="1">
      <c r="A224" s="17"/>
      <c r="B224" s="17"/>
      <c r="C224" s="17"/>
      <c r="D224" s="17"/>
      <c r="E224" s="17"/>
      <c r="F224" s="17"/>
      <c r="G224" s="17"/>
      <c r="H224" s="17"/>
      <c r="I224" s="17"/>
      <c r="J224" s="17"/>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row>
    <row r="225" spans="1:47" ht="13.5" customHeight="1">
      <c r="A225" s="17"/>
      <c r="B225" s="17"/>
      <c r="C225" s="17"/>
      <c r="D225" s="17"/>
      <c r="E225" s="17"/>
      <c r="F225" s="17"/>
      <c r="G225" s="17"/>
      <c r="H225" s="17"/>
      <c r="I225" s="17"/>
      <c r="J225" s="17"/>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row>
    <row r="226" spans="1:47" ht="13.5" customHeight="1">
      <c r="A226" s="17"/>
      <c r="B226" s="17"/>
      <c r="C226" s="17"/>
      <c r="D226" s="17"/>
      <c r="E226" s="17"/>
      <c r="F226" s="17"/>
      <c r="G226" s="17"/>
      <c r="H226" s="17"/>
      <c r="I226" s="17"/>
      <c r="J226" s="17"/>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row>
    <row r="227" spans="1:47" ht="13.5" customHeight="1">
      <c r="A227" s="17"/>
      <c r="B227" s="17"/>
      <c r="C227" s="17"/>
      <c r="D227" s="17"/>
      <c r="E227" s="17"/>
      <c r="F227" s="17"/>
      <c r="G227" s="17"/>
      <c r="H227" s="17"/>
      <c r="I227" s="17"/>
      <c r="J227" s="17"/>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row>
    <row r="228" spans="1:47" ht="13.5" customHeight="1">
      <c r="A228" s="17"/>
      <c r="B228" s="17"/>
      <c r="C228" s="17"/>
      <c r="D228" s="17"/>
      <c r="E228" s="17"/>
      <c r="F228" s="17"/>
      <c r="G228" s="17"/>
      <c r="H228" s="17"/>
      <c r="I228" s="17"/>
      <c r="J228" s="17"/>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row>
    <row r="229" spans="1:47" ht="13.5" customHeight="1">
      <c r="A229" s="17"/>
      <c r="B229" s="17"/>
      <c r="C229" s="17"/>
      <c r="D229" s="17"/>
      <c r="E229" s="17"/>
      <c r="F229" s="17"/>
      <c r="G229" s="17"/>
      <c r="H229" s="17"/>
      <c r="I229" s="17"/>
      <c r="J229" s="17"/>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row>
    <row r="230" spans="1:47" ht="13.5" customHeight="1">
      <c r="A230" s="17"/>
      <c r="B230" s="17"/>
      <c r="C230" s="17"/>
      <c r="D230" s="17"/>
      <c r="E230" s="17"/>
      <c r="F230" s="17"/>
      <c r="G230" s="17"/>
      <c r="H230" s="17"/>
      <c r="I230" s="17"/>
      <c r="J230" s="17"/>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row>
    <row r="231" spans="1:47" ht="13.5" customHeight="1">
      <c r="A231" s="17"/>
      <c r="B231" s="17"/>
      <c r="C231" s="17"/>
      <c r="D231" s="17"/>
      <c r="E231" s="17"/>
      <c r="F231" s="17"/>
      <c r="G231" s="17"/>
      <c r="H231" s="17"/>
      <c r="I231" s="17"/>
      <c r="J231" s="17"/>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row>
    <row r="232" spans="1:47" ht="13.5" customHeight="1">
      <c r="A232" s="17"/>
      <c r="B232" s="17"/>
      <c r="C232" s="17"/>
      <c r="D232" s="17"/>
      <c r="E232" s="17"/>
      <c r="F232" s="17"/>
      <c r="G232" s="17"/>
      <c r="H232" s="17"/>
      <c r="I232" s="17"/>
      <c r="J232" s="17"/>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row>
    <row r="233" spans="1:47" ht="13.5" customHeight="1">
      <c r="A233" s="17"/>
      <c r="B233" s="17"/>
      <c r="C233" s="17"/>
      <c r="D233" s="17"/>
      <c r="E233" s="17"/>
      <c r="F233" s="17"/>
      <c r="G233" s="17"/>
      <c r="H233" s="17"/>
      <c r="I233" s="17"/>
      <c r="J233" s="17"/>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row>
    <row r="234" spans="1:47" ht="13.5" customHeight="1">
      <c r="A234" s="17"/>
      <c r="B234" s="17"/>
      <c r="C234" s="17"/>
      <c r="D234" s="17"/>
      <c r="E234" s="17"/>
      <c r="F234" s="17"/>
      <c r="G234" s="17"/>
      <c r="H234" s="17"/>
      <c r="I234" s="17"/>
      <c r="J234" s="17"/>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row>
    <row r="235" spans="1:47" ht="13.5" customHeight="1">
      <c r="A235" s="17"/>
      <c r="B235" s="17"/>
      <c r="C235" s="17"/>
      <c r="D235" s="17"/>
      <c r="E235" s="17"/>
      <c r="F235" s="17"/>
      <c r="G235" s="17"/>
      <c r="H235" s="17"/>
      <c r="I235" s="17"/>
      <c r="J235" s="17"/>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row>
    <row r="236" spans="1:47" ht="13.5" customHeight="1">
      <c r="A236" s="17"/>
      <c r="B236" s="17"/>
      <c r="C236" s="17"/>
      <c r="D236" s="17"/>
      <c r="E236" s="17"/>
      <c r="F236" s="17"/>
      <c r="G236" s="17"/>
      <c r="H236" s="17"/>
      <c r="I236" s="17"/>
      <c r="J236" s="17"/>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row>
    <row r="237" spans="1:47" ht="13.5" customHeight="1">
      <c r="A237" s="17"/>
      <c r="B237" s="17"/>
      <c r="C237" s="17"/>
      <c r="D237" s="17"/>
      <c r="E237" s="17"/>
      <c r="F237" s="17"/>
      <c r="G237" s="17"/>
      <c r="H237" s="17"/>
      <c r="I237" s="17"/>
      <c r="J237" s="17"/>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row>
    <row r="238" spans="1:47" ht="13.5" customHeight="1">
      <c r="A238" s="17"/>
      <c r="B238" s="17"/>
      <c r="C238" s="17"/>
      <c r="D238" s="17"/>
      <c r="E238" s="17"/>
      <c r="F238" s="17"/>
      <c r="G238" s="17"/>
      <c r="H238" s="17"/>
      <c r="I238" s="17"/>
      <c r="J238" s="17"/>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row>
    <row r="239" spans="1:47" ht="13.5" customHeight="1">
      <c r="A239" s="17"/>
      <c r="B239" s="17"/>
      <c r="C239" s="17"/>
      <c r="D239" s="17"/>
      <c r="E239" s="17"/>
      <c r="F239" s="17"/>
      <c r="G239" s="17"/>
      <c r="H239" s="17"/>
      <c r="I239" s="17"/>
      <c r="J239" s="17"/>
      <c r="K239" s="16"/>
      <c r="L239" s="16"/>
      <c r="M239" s="16"/>
      <c r="N239" s="16"/>
      <c r="O239" s="16"/>
    </row>
    <row r="240" spans="1:47" ht="13.5" customHeight="1">
      <c r="A240" s="17"/>
      <c r="B240" s="17"/>
      <c r="C240" s="17"/>
      <c r="D240" s="17"/>
      <c r="E240" s="17"/>
      <c r="F240" s="17"/>
      <c r="G240" s="17"/>
      <c r="H240" s="17"/>
      <c r="I240" s="17"/>
      <c r="J240" s="17"/>
      <c r="K240" s="16"/>
      <c r="L240" s="16"/>
      <c r="M240" s="16"/>
      <c r="N240" s="16"/>
      <c r="O240" s="16"/>
    </row>
    <row r="241" spans="1:15" ht="13.5" customHeight="1">
      <c r="A241" s="17"/>
      <c r="B241" s="17"/>
      <c r="C241" s="17"/>
      <c r="D241" s="17"/>
      <c r="E241" s="17"/>
      <c r="F241" s="17"/>
      <c r="G241" s="17"/>
      <c r="H241" s="17"/>
      <c r="I241" s="17"/>
      <c r="J241" s="17"/>
      <c r="K241" s="16"/>
      <c r="L241" s="16"/>
      <c r="M241" s="16"/>
      <c r="N241" s="16"/>
      <c r="O241" s="16"/>
    </row>
    <row r="242" spans="1:15" ht="13.5" customHeight="1">
      <c r="A242" s="17"/>
      <c r="B242" s="17"/>
      <c r="C242" s="17"/>
      <c r="D242" s="17"/>
      <c r="E242" s="17"/>
      <c r="F242" s="17"/>
      <c r="G242" s="17"/>
      <c r="H242" s="17"/>
      <c r="I242" s="17"/>
      <c r="J242" s="17"/>
      <c r="K242" s="16"/>
      <c r="L242" s="16"/>
      <c r="M242" s="16"/>
      <c r="N242" s="16"/>
      <c r="O242" s="16"/>
    </row>
    <row r="243" spans="1:15" ht="13.5" customHeight="1">
      <c r="A243" s="17"/>
      <c r="B243" s="17"/>
      <c r="C243" s="17"/>
      <c r="D243" s="17"/>
      <c r="E243" s="17"/>
      <c r="F243" s="17"/>
      <c r="G243" s="17"/>
      <c r="H243" s="17"/>
      <c r="I243" s="17"/>
      <c r="J243" s="17"/>
      <c r="K243" s="16"/>
      <c r="L243" s="16"/>
      <c r="M243" s="16"/>
      <c r="N243" s="16"/>
      <c r="O243" s="16"/>
    </row>
    <row r="244" spans="1:15" ht="13.5" customHeight="1">
      <c r="A244" s="17"/>
      <c r="B244" s="17"/>
      <c r="C244" s="17"/>
      <c r="D244" s="17"/>
      <c r="E244" s="17"/>
      <c r="F244" s="17"/>
      <c r="G244" s="17"/>
      <c r="H244" s="17"/>
      <c r="I244" s="17"/>
      <c r="J244" s="17"/>
      <c r="K244" s="16"/>
      <c r="L244" s="16"/>
      <c r="M244" s="16"/>
      <c r="N244" s="16"/>
      <c r="O244" s="16"/>
    </row>
    <row r="245" spans="1:15" ht="13.5" customHeight="1">
      <c r="A245" s="17"/>
      <c r="B245" s="17"/>
      <c r="C245" s="17"/>
      <c r="D245" s="17"/>
      <c r="E245" s="17"/>
      <c r="F245" s="17"/>
      <c r="G245" s="17"/>
      <c r="H245" s="17"/>
      <c r="I245" s="17"/>
      <c r="J245" s="17"/>
      <c r="K245" s="16"/>
      <c r="L245" s="16"/>
      <c r="M245" s="16"/>
      <c r="N245" s="16"/>
      <c r="O245" s="16"/>
    </row>
    <row r="246" spans="1:15" ht="13.5" customHeight="1">
      <c r="A246" s="17"/>
      <c r="B246" s="17"/>
      <c r="C246" s="17"/>
      <c r="D246" s="17"/>
      <c r="E246" s="17"/>
      <c r="F246" s="17"/>
      <c r="G246" s="17"/>
      <c r="H246" s="17"/>
      <c r="I246" s="17"/>
      <c r="J246" s="17"/>
      <c r="K246" s="16"/>
      <c r="L246" s="16"/>
      <c r="M246" s="16"/>
      <c r="N246" s="16"/>
      <c r="O246" s="16"/>
    </row>
    <row r="247" spans="1:15" ht="13.5" customHeight="1">
      <c r="A247" s="17"/>
      <c r="B247" s="17"/>
      <c r="C247" s="17"/>
      <c r="D247" s="17"/>
      <c r="E247" s="17"/>
      <c r="F247" s="17"/>
      <c r="G247" s="17"/>
      <c r="H247" s="17"/>
      <c r="I247" s="17"/>
      <c r="J247" s="17"/>
      <c r="K247" s="16"/>
      <c r="L247" s="16"/>
      <c r="M247" s="16"/>
      <c r="N247" s="16"/>
      <c r="O247" s="16"/>
    </row>
    <row r="248" spans="1:15" ht="13.5" customHeight="1">
      <c r="A248" s="17"/>
      <c r="B248" s="17"/>
      <c r="C248" s="17"/>
      <c r="D248" s="17"/>
      <c r="E248" s="17"/>
      <c r="F248" s="17"/>
      <c r="G248" s="17"/>
      <c r="H248" s="17"/>
      <c r="I248" s="17"/>
      <c r="J248" s="17"/>
      <c r="K248" s="16"/>
      <c r="L248" s="16"/>
      <c r="M248" s="16"/>
      <c r="N248" s="16"/>
      <c r="O248" s="16"/>
    </row>
    <row r="249" spans="1:15" ht="13.5" customHeight="1">
      <c r="A249" s="17"/>
      <c r="B249" s="17"/>
      <c r="C249" s="17"/>
      <c r="D249" s="17"/>
      <c r="E249" s="17"/>
      <c r="F249" s="17"/>
      <c r="G249" s="17"/>
      <c r="H249" s="17"/>
      <c r="I249" s="17"/>
      <c r="J249" s="17"/>
      <c r="K249" s="16"/>
      <c r="L249" s="16"/>
      <c r="M249" s="16"/>
      <c r="N249" s="16"/>
      <c r="O249" s="16"/>
    </row>
    <row r="250" spans="1:15" ht="13.5" customHeight="1">
      <c r="A250" s="17"/>
      <c r="B250" s="17"/>
      <c r="C250" s="17"/>
      <c r="D250" s="17"/>
      <c r="E250" s="17"/>
      <c r="F250" s="17"/>
      <c r="G250" s="17"/>
      <c r="H250" s="17"/>
      <c r="I250" s="17"/>
      <c r="J250" s="17"/>
      <c r="K250" s="16"/>
      <c r="L250" s="16"/>
      <c r="M250" s="16"/>
      <c r="N250" s="16"/>
      <c r="O250" s="16"/>
    </row>
    <row r="251" spans="1:15" ht="13.5" customHeight="1">
      <c r="A251" s="17"/>
      <c r="B251" s="17"/>
      <c r="C251" s="17"/>
      <c r="D251" s="17"/>
      <c r="E251" s="17"/>
      <c r="F251" s="17"/>
      <c r="G251" s="17"/>
      <c r="H251" s="17"/>
      <c r="I251" s="17"/>
      <c r="J251" s="17"/>
      <c r="K251" s="16"/>
      <c r="L251" s="16"/>
      <c r="M251" s="16"/>
      <c r="N251" s="16"/>
      <c r="O251" s="16"/>
    </row>
    <row r="252" spans="1:15" ht="13.5" customHeight="1">
      <c r="A252" s="17"/>
      <c r="B252" s="17"/>
      <c r="C252" s="17"/>
      <c r="D252" s="17"/>
      <c r="E252" s="17"/>
      <c r="F252" s="17"/>
      <c r="G252" s="17"/>
      <c r="H252" s="17"/>
      <c r="I252" s="17"/>
      <c r="J252" s="17"/>
      <c r="K252" s="16"/>
      <c r="L252" s="16"/>
      <c r="M252" s="16"/>
      <c r="N252" s="16"/>
      <c r="O252" s="16"/>
    </row>
    <row r="253" spans="1:15" ht="13.5" customHeight="1">
      <c r="A253" s="17"/>
      <c r="B253" s="17"/>
      <c r="C253" s="17"/>
      <c r="D253" s="17"/>
      <c r="E253" s="17"/>
      <c r="F253" s="17"/>
      <c r="G253" s="17"/>
      <c r="H253" s="17"/>
      <c r="I253" s="17"/>
      <c r="J253" s="17"/>
      <c r="K253" s="16"/>
      <c r="L253" s="16"/>
      <c r="M253" s="16"/>
      <c r="N253" s="16"/>
      <c r="O253" s="16"/>
    </row>
    <row r="254" spans="1:15" ht="13.5" customHeight="1">
      <c r="A254" s="17"/>
      <c r="B254" s="17"/>
      <c r="C254" s="17"/>
      <c r="D254" s="17"/>
      <c r="E254" s="17"/>
      <c r="F254" s="17"/>
      <c r="G254" s="17"/>
      <c r="H254" s="17"/>
      <c r="I254" s="17"/>
      <c r="J254" s="17"/>
      <c r="K254" s="16"/>
      <c r="L254" s="16"/>
      <c r="M254" s="16"/>
      <c r="N254" s="16"/>
      <c r="O254" s="16"/>
    </row>
    <row r="255" spans="1:15" ht="13.5" customHeight="1">
      <c r="A255" s="17"/>
      <c r="B255" s="17"/>
      <c r="C255" s="17"/>
      <c r="D255" s="17"/>
      <c r="E255" s="17"/>
      <c r="F255" s="17"/>
      <c r="G255" s="17"/>
      <c r="H255" s="17"/>
      <c r="I255" s="17"/>
      <c r="J255" s="17"/>
      <c r="K255" s="16"/>
      <c r="L255" s="16"/>
      <c r="M255" s="16"/>
      <c r="N255" s="16"/>
      <c r="O255" s="16"/>
    </row>
    <row r="256" spans="1:15" ht="13.5" customHeight="1">
      <c r="A256" s="17"/>
      <c r="B256" s="17"/>
      <c r="C256" s="17"/>
      <c r="D256" s="17"/>
      <c r="E256" s="17"/>
      <c r="F256" s="17"/>
      <c r="G256" s="17"/>
      <c r="H256" s="17"/>
      <c r="I256" s="17"/>
      <c r="J256" s="17"/>
      <c r="K256" s="16"/>
      <c r="L256" s="16"/>
      <c r="M256" s="16"/>
      <c r="N256" s="16"/>
      <c r="O256" s="16"/>
    </row>
    <row r="257" spans="1:15" ht="13.5" customHeight="1">
      <c r="A257" s="17"/>
      <c r="B257" s="17"/>
      <c r="C257" s="17"/>
      <c r="D257" s="17"/>
      <c r="E257" s="17"/>
      <c r="F257" s="17"/>
      <c r="G257" s="17"/>
      <c r="H257" s="17"/>
      <c r="I257" s="17"/>
      <c r="J257" s="17"/>
      <c r="K257" s="16"/>
      <c r="L257" s="16"/>
      <c r="M257" s="16"/>
      <c r="N257" s="16"/>
      <c r="O257" s="16"/>
    </row>
    <row r="258" spans="1:15" ht="13.5" customHeight="1">
      <c r="A258" s="17"/>
      <c r="B258" s="17"/>
      <c r="C258" s="17"/>
      <c r="D258" s="17"/>
      <c r="E258" s="17"/>
      <c r="F258" s="17"/>
      <c r="G258" s="17"/>
      <c r="H258" s="17"/>
      <c r="I258" s="17"/>
      <c r="J258" s="17"/>
      <c r="K258" s="16"/>
      <c r="L258" s="16"/>
      <c r="M258" s="16"/>
      <c r="N258" s="16"/>
      <c r="O258" s="16"/>
    </row>
    <row r="259" spans="1:15" ht="13.5" customHeight="1">
      <c r="A259" s="17"/>
      <c r="B259" s="17"/>
      <c r="C259" s="17"/>
      <c r="D259" s="17"/>
      <c r="E259" s="17"/>
      <c r="F259" s="17"/>
      <c r="G259" s="17"/>
      <c r="H259" s="17"/>
      <c r="I259" s="17"/>
      <c r="J259" s="17"/>
      <c r="K259" s="16"/>
      <c r="L259" s="16"/>
      <c r="M259" s="16"/>
      <c r="N259" s="16"/>
      <c r="O259" s="16"/>
    </row>
    <row r="260" spans="1:15" ht="13.5" customHeight="1">
      <c r="A260" s="17"/>
      <c r="B260" s="17"/>
      <c r="C260" s="17"/>
      <c r="D260" s="17"/>
      <c r="E260" s="17"/>
      <c r="F260" s="17"/>
      <c r="G260" s="17"/>
      <c r="H260" s="17"/>
      <c r="I260" s="17"/>
      <c r="J260" s="17"/>
      <c r="K260" s="16"/>
      <c r="L260" s="16"/>
      <c r="M260" s="16"/>
      <c r="N260" s="16"/>
      <c r="O260" s="16"/>
    </row>
    <row r="261" spans="1:15" ht="13.5" customHeight="1">
      <c r="A261" s="17"/>
      <c r="B261" s="17"/>
      <c r="C261" s="17"/>
      <c r="D261" s="17"/>
      <c r="E261" s="17"/>
      <c r="F261" s="17"/>
      <c r="G261" s="17"/>
      <c r="H261" s="17"/>
      <c r="I261" s="17"/>
      <c r="J261" s="17"/>
      <c r="K261" s="16"/>
      <c r="L261" s="16"/>
      <c r="M261" s="16"/>
      <c r="N261" s="16"/>
      <c r="O261" s="16"/>
    </row>
    <row r="262" spans="1:15" ht="13.5" customHeight="1">
      <c r="A262" s="17"/>
      <c r="B262" s="17"/>
      <c r="C262" s="17"/>
      <c r="D262" s="17"/>
      <c r="E262" s="17"/>
      <c r="F262" s="17"/>
      <c r="G262" s="17"/>
      <c r="H262" s="17"/>
      <c r="I262" s="17"/>
      <c r="J262" s="17"/>
      <c r="K262" s="16"/>
      <c r="L262" s="16"/>
      <c r="M262" s="16"/>
      <c r="N262" s="16"/>
      <c r="O262" s="16"/>
    </row>
    <row r="263" spans="1:15" ht="13.5" customHeight="1">
      <c r="A263" s="17"/>
      <c r="B263" s="17"/>
      <c r="C263" s="17"/>
      <c r="D263" s="17"/>
      <c r="E263" s="17"/>
      <c r="F263" s="17"/>
      <c r="G263" s="17"/>
      <c r="H263" s="17"/>
      <c r="I263" s="17"/>
      <c r="J263" s="17"/>
      <c r="K263" s="16"/>
      <c r="L263" s="16"/>
      <c r="M263" s="16"/>
      <c r="N263" s="16"/>
      <c r="O263" s="16"/>
    </row>
    <row r="264" spans="1:15" ht="13.5" customHeight="1">
      <c r="A264" s="17"/>
      <c r="B264" s="17"/>
      <c r="C264" s="17"/>
      <c r="D264" s="17"/>
      <c r="E264" s="17"/>
      <c r="F264" s="17"/>
      <c r="G264" s="17"/>
      <c r="H264" s="17"/>
      <c r="I264" s="17"/>
      <c r="J264" s="17"/>
      <c r="K264" s="16"/>
      <c r="L264" s="16"/>
      <c r="M264" s="16"/>
      <c r="N264" s="16"/>
      <c r="O264" s="16"/>
    </row>
    <row r="265" spans="1:15" ht="13.5" customHeight="1">
      <c r="A265" s="17"/>
      <c r="B265" s="17"/>
      <c r="C265" s="17"/>
      <c r="D265" s="17"/>
      <c r="E265" s="17"/>
      <c r="F265" s="17"/>
      <c r="G265" s="17"/>
      <c r="H265" s="17"/>
      <c r="I265" s="17"/>
      <c r="J265" s="17"/>
      <c r="K265" s="16"/>
      <c r="L265" s="16"/>
      <c r="M265" s="16"/>
      <c r="N265" s="16"/>
      <c r="O265" s="16"/>
    </row>
    <row r="266" spans="1:15" ht="13.5" customHeight="1">
      <c r="A266" s="17"/>
      <c r="B266" s="17"/>
      <c r="C266" s="17"/>
      <c r="D266" s="17"/>
      <c r="E266" s="17"/>
      <c r="F266" s="17"/>
      <c r="G266" s="17"/>
      <c r="H266" s="17"/>
      <c r="I266" s="17"/>
      <c r="J266" s="17"/>
      <c r="K266" s="16"/>
      <c r="L266" s="16"/>
      <c r="M266" s="16"/>
      <c r="N266" s="16"/>
      <c r="O266" s="16"/>
    </row>
    <row r="267" spans="1:15" ht="13.5" customHeight="1">
      <c r="A267" s="17"/>
      <c r="B267" s="17"/>
      <c r="C267" s="17"/>
      <c r="D267" s="17"/>
      <c r="E267" s="17"/>
      <c r="F267" s="17"/>
      <c r="G267" s="17"/>
      <c r="H267" s="17"/>
      <c r="I267" s="17"/>
      <c r="J267" s="17"/>
      <c r="K267" s="16"/>
      <c r="L267" s="16"/>
      <c r="M267" s="16"/>
      <c r="N267" s="16"/>
      <c r="O267" s="16"/>
    </row>
    <row r="268" spans="1:15" ht="13.5" customHeight="1">
      <c r="A268" s="17"/>
      <c r="B268" s="17"/>
      <c r="C268" s="17"/>
      <c r="D268" s="17"/>
      <c r="E268" s="17"/>
      <c r="F268" s="17"/>
      <c r="G268" s="17"/>
      <c r="H268" s="17"/>
      <c r="I268" s="17"/>
      <c r="J268" s="17"/>
      <c r="K268" s="16"/>
      <c r="L268" s="16"/>
      <c r="M268" s="16"/>
      <c r="N268" s="16"/>
      <c r="O268" s="16"/>
    </row>
    <row r="269" spans="1:15" ht="13.5" customHeight="1">
      <c r="A269" s="17"/>
      <c r="B269" s="17"/>
      <c r="C269" s="17"/>
      <c r="D269" s="17"/>
      <c r="E269" s="17"/>
      <c r="F269" s="17"/>
      <c r="G269" s="17"/>
      <c r="H269" s="17"/>
      <c r="I269" s="17"/>
      <c r="J269" s="17"/>
      <c r="K269" s="16"/>
      <c r="L269" s="16"/>
      <c r="M269" s="16"/>
      <c r="N269" s="16"/>
      <c r="O269" s="16"/>
    </row>
    <row r="270" spans="1:15" ht="13.5" customHeight="1">
      <c r="A270" s="17"/>
      <c r="B270" s="17"/>
      <c r="C270" s="17"/>
      <c r="D270" s="17"/>
      <c r="E270" s="17"/>
      <c r="F270" s="17"/>
      <c r="G270" s="17"/>
      <c r="H270" s="17"/>
      <c r="I270" s="17"/>
      <c r="J270" s="17"/>
      <c r="K270" s="16"/>
      <c r="L270" s="16"/>
      <c r="M270" s="16"/>
      <c r="N270" s="16"/>
      <c r="O270" s="16"/>
    </row>
    <row r="271" spans="1:15" ht="13.5" customHeight="1">
      <c r="A271" s="17"/>
      <c r="B271" s="17"/>
      <c r="C271" s="17"/>
      <c r="D271" s="17"/>
      <c r="E271" s="17"/>
      <c r="F271" s="17"/>
      <c r="G271" s="17"/>
      <c r="H271" s="17"/>
      <c r="I271" s="17"/>
      <c r="J271" s="17"/>
      <c r="K271" s="16"/>
      <c r="L271" s="16"/>
      <c r="M271" s="16"/>
      <c r="N271" s="16"/>
      <c r="O271" s="16"/>
    </row>
    <row r="272" spans="1:15" ht="13.5" customHeight="1">
      <c r="A272" s="17"/>
      <c r="B272" s="17"/>
      <c r="C272" s="17"/>
      <c r="D272" s="17"/>
      <c r="E272" s="17"/>
      <c r="F272" s="17"/>
      <c r="G272" s="17"/>
      <c r="H272" s="17"/>
      <c r="I272" s="17"/>
      <c r="J272" s="17"/>
      <c r="K272" s="16"/>
      <c r="L272" s="16"/>
      <c r="M272" s="16"/>
      <c r="N272" s="16"/>
      <c r="O272" s="16"/>
    </row>
    <row r="273" spans="1:15" ht="13.5" customHeight="1">
      <c r="A273" s="17"/>
      <c r="B273" s="17"/>
      <c r="C273" s="17"/>
      <c r="D273" s="17"/>
      <c r="E273" s="17"/>
      <c r="F273" s="17"/>
      <c r="G273" s="17"/>
      <c r="H273" s="17"/>
      <c r="I273" s="17"/>
      <c r="J273" s="17"/>
      <c r="K273" s="16"/>
      <c r="L273" s="16"/>
      <c r="M273" s="16"/>
      <c r="N273" s="16"/>
      <c r="O273" s="16"/>
    </row>
    <row r="274" spans="1:15" ht="13.5" customHeight="1">
      <c r="A274" s="17"/>
      <c r="B274" s="17"/>
      <c r="C274" s="17"/>
      <c r="D274" s="17"/>
      <c r="E274" s="17"/>
      <c r="F274" s="17"/>
      <c r="G274" s="17"/>
      <c r="H274" s="17"/>
      <c r="I274" s="17"/>
      <c r="J274" s="17"/>
      <c r="K274" s="16"/>
      <c r="L274" s="16"/>
      <c r="M274" s="16"/>
      <c r="N274" s="16"/>
      <c r="O274" s="16"/>
    </row>
    <row r="275" spans="1:15" ht="13.5" customHeight="1">
      <c r="A275" s="17"/>
      <c r="B275" s="17"/>
      <c r="C275" s="17"/>
      <c r="D275" s="17"/>
      <c r="E275" s="17"/>
      <c r="F275" s="17"/>
      <c r="G275" s="17"/>
      <c r="H275" s="17"/>
      <c r="I275" s="17"/>
      <c r="J275" s="17"/>
      <c r="K275" s="16"/>
      <c r="L275" s="16"/>
      <c r="M275" s="16"/>
      <c r="N275" s="16"/>
      <c r="O275" s="16"/>
    </row>
    <row r="276" spans="1:15" ht="13.5" customHeight="1">
      <c r="A276" s="17"/>
      <c r="B276" s="17"/>
      <c r="C276" s="17"/>
      <c r="D276" s="17"/>
      <c r="E276" s="17"/>
      <c r="F276" s="17"/>
      <c r="G276" s="17"/>
      <c r="H276" s="17"/>
      <c r="I276" s="17"/>
      <c r="J276" s="17"/>
      <c r="K276" s="16"/>
      <c r="L276" s="16"/>
      <c r="M276" s="16"/>
      <c r="N276" s="16"/>
      <c r="O276" s="16"/>
    </row>
    <row r="277" spans="1:15" ht="13.5" customHeight="1">
      <c r="A277" s="17"/>
      <c r="B277" s="17"/>
      <c r="C277" s="17"/>
      <c r="D277" s="17"/>
      <c r="E277" s="17"/>
      <c r="F277" s="17"/>
      <c r="G277" s="17"/>
      <c r="H277" s="17"/>
      <c r="I277" s="17"/>
      <c r="J277" s="17"/>
      <c r="K277" s="16"/>
      <c r="L277" s="16"/>
      <c r="M277" s="16"/>
      <c r="N277" s="16"/>
      <c r="O277" s="16"/>
    </row>
    <row r="278" spans="1:15" ht="13.5" customHeight="1">
      <c r="A278" s="17"/>
      <c r="B278" s="17"/>
      <c r="C278" s="17"/>
      <c r="D278" s="17"/>
      <c r="E278" s="17"/>
      <c r="F278" s="17"/>
      <c r="G278" s="17"/>
      <c r="H278" s="17"/>
      <c r="I278" s="17"/>
      <c r="J278" s="17"/>
      <c r="K278" s="16"/>
      <c r="L278" s="16"/>
      <c r="M278" s="16"/>
      <c r="N278" s="16"/>
      <c r="O278" s="16"/>
    </row>
    <row r="279" spans="1:15" ht="13.5" customHeight="1">
      <c r="A279" s="17"/>
      <c r="B279" s="17"/>
      <c r="C279" s="17"/>
      <c r="D279" s="17"/>
      <c r="E279" s="17"/>
      <c r="F279" s="17"/>
      <c r="G279" s="17"/>
      <c r="H279" s="17"/>
      <c r="I279" s="17"/>
      <c r="J279" s="17"/>
      <c r="K279" s="16"/>
      <c r="L279" s="16"/>
      <c r="M279" s="16"/>
      <c r="N279" s="16"/>
      <c r="O279" s="16"/>
    </row>
    <row r="280" spans="1:15" ht="13.5" customHeight="1">
      <c r="A280" s="17"/>
      <c r="B280" s="17"/>
      <c r="C280" s="17"/>
      <c r="D280" s="17"/>
      <c r="E280" s="17"/>
      <c r="F280" s="17"/>
      <c r="G280" s="17"/>
      <c r="H280" s="17"/>
      <c r="I280" s="17"/>
      <c r="J280" s="17"/>
      <c r="K280" s="16"/>
      <c r="L280" s="16"/>
      <c r="M280" s="16"/>
      <c r="N280" s="16"/>
      <c r="O280" s="16"/>
    </row>
    <row r="281" spans="1:15" ht="13.5" customHeight="1">
      <c r="A281" s="17"/>
      <c r="B281" s="17"/>
      <c r="C281" s="17"/>
      <c r="D281" s="17"/>
      <c r="E281" s="17"/>
      <c r="F281" s="17"/>
      <c r="G281" s="17"/>
      <c r="H281" s="17"/>
      <c r="I281" s="17"/>
      <c r="J281" s="17"/>
      <c r="K281" s="16"/>
      <c r="L281" s="16"/>
      <c r="M281" s="16"/>
      <c r="N281" s="16"/>
      <c r="O281" s="16"/>
    </row>
    <row r="282" spans="1:15" ht="13.5" customHeight="1">
      <c r="A282" s="17"/>
      <c r="B282" s="17"/>
      <c r="C282" s="17"/>
      <c r="D282" s="17"/>
      <c r="E282" s="17"/>
      <c r="F282" s="17"/>
      <c r="G282" s="17"/>
      <c r="H282" s="17"/>
      <c r="I282" s="17"/>
      <c r="J282" s="17"/>
      <c r="K282" s="16"/>
      <c r="L282" s="16"/>
      <c r="M282" s="16"/>
      <c r="N282" s="16"/>
      <c r="O282" s="16"/>
    </row>
    <row r="283" spans="1:15" ht="13.5" customHeight="1">
      <c r="A283" s="17"/>
      <c r="B283" s="17"/>
      <c r="C283" s="17"/>
      <c r="D283" s="17"/>
      <c r="E283" s="17"/>
      <c r="F283" s="17"/>
      <c r="G283" s="17"/>
      <c r="H283" s="17"/>
      <c r="I283" s="17"/>
      <c r="J283" s="17"/>
      <c r="K283" s="16"/>
      <c r="L283" s="16"/>
      <c r="M283" s="16"/>
      <c r="N283" s="16"/>
      <c r="O283" s="16"/>
    </row>
    <row r="284" spans="1:15" ht="13.5" customHeight="1">
      <c r="A284" s="17"/>
      <c r="B284" s="17"/>
      <c r="C284" s="17"/>
      <c r="D284" s="17"/>
      <c r="E284" s="17"/>
      <c r="F284" s="17"/>
      <c r="G284" s="17"/>
      <c r="H284" s="17"/>
      <c r="I284" s="17"/>
      <c r="J284" s="17"/>
      <c r="K284" s="16"/>
      <c r="L284" s="16"/>
      <c r="M284" s="16"/>
      <c r="N284" s="16"/>
      <c r="O284" s="16"/>
    </row>
    <row r="285" spans="1:15" ht="13.5" customHeight="1">
      <c r="A285" s="17"/>
      <c r="B285" s="17"/>
      <c r="C285" s="17"/>
      <c r="D285" s="17"/>
      <c r="E285" s="17"/>
      <c r="F285" s="17"/>
      <c r="G285" s="17"/>
      <c r="H285" s="17"/>
      <c r="I285" s="17"/>
      <c r="J285" s="17"/>
      <c r="K285" s="16"/>
      <c r="L285" s="16"/>
      <c r="M285" s="16"/>
      <c r="N285" s="16"/>
      <c r="O285" s="16"/>
    </row>
    <row r="286" spans="1:15" ht="13.5" customHeight="1">
      <c r="A286" s="17"/>
      <c r="B286" s="17"/>
      <c r="C286" s="17"/>
      <c r="D286" s="17"/>
      <c r="E286" s="17"/>
      <c r="F286" s="17"/>
      <c r="G286" s="17"/>
      <c r="H286" s="17"/>
      <c r="I286" s="17"/>
      <c r="J286" s="17"/>
      <c r="K286" s="16"/>
      <c r="L286" s="16"/>
      <c r="M286" s="16"/>
      <c r="N286" s="16"/>
      <c r="O286" s="16"/>
    </row>
    <row r="287" spans="1:15" ht="13.5" customHeight="1">
      <c r="A287" s="17"/>
      <c r="B287" s="17"/>
      <c r="C287" s="17"/>
      <c r="D287" s="17"/>
      <c r="E287" s="17"/>
      <c r="F287" s="17"/>
      <c r="G287" s="17"/>
      <c r="H287" s="17"/>
      <c r="I287" s="17"/>
      <c r="J287" s="17"/>
      <c r="K287" s="16"/>
      <c r="L287" s="16"/>
      <c r="M287" s="16"/>
      <c r="N287" s="16"/>
      <c r="O287" s="16"/>
    </row>
    <row r="288" spans="1:15" ht="13.5" customHeight="1">
      <c r="A288" s="17"/>
      <c r="B288" s="17"/>
      <c r="C288" s="17"/>
      <c r="D288" s="17"/>
      <c r="E288" s="17"/>
      <c r="F288" s="17"/>
      <c r="G288" s="17"/>
      <c r="H288" s="17"/>
      <c r="I288" s="17"/>
      <c r="J288" s="17"/>
      <c r="K288" s="16"/>
      <c r="L288" s="16"/>
      <c r="M288" s="16"/>
      <c r="N288" s="16"/>
      <c r="O288" s="16"/>
    </row>
    <row r="289" spans="1:15" ht="13.5" customHeight="1">
      <c r="A289" s="17"/>
      <c r="B289" s="17"/>
      <c r="C289" s="17"/>
      <c r="D289" s="17"/>
      <c r="E289" s="17"/>
      <c r="F289" s="17"/>
      <c r="G289" s="17"/>
      <c r="H289" s="17"/>
      <c r="I289" s="17"/>
      <c r="J289" s="17"/>
      <c r="K289" s="16"/>
      <c r="L289" s="16"/>
      <c r="M289" s="16"/>
      <c r="N289" s="16"/>
      <c r="O289" s="16"/>
    </row>
    <row r="290" spans="1:15" ht="13.5" customHeight="1">
      <c r="A290" s="17"/>
      <c r="B290" s="17"/>
      <c r="C290" s="17"/>
      <c r="D290" s="17"/>
      <c r="E290" s="17"/>
      <c r="F290" s="17"/>
      <c r="G290" s="17"/>
      <c r="H290" s="17"/>
      <c r="I290" s="17"/>
      <c r="J290" s="17"/>
      <c r="K290" s="16"/>
      <c r="L290" s="16"/>
      <c r="M290" s="16"/>
      <c r="N290" s="16"/>
      <c r="O290" s="16"/>
    </row>
    <row r="291" spans="1:15" ht="13.5" customHeight="1">
      <c r="A291" s="17"/>
      <c r="B291" s="17"/>
      <c r="C291" s="17"/>
      <c r="D291" s="17"/>
      <c r="E291" s="17"/>
      <c r="F291" s="17"/>
      <c r="G291" s="17"/>
      <c r="H291" s="17"/>
      <c r="I291" s="17"/>
      <c r="J291" s="17"/>
      <c r="K291" s="16"/>
      <c r="L291" s="16"/>
      <c r="M291" s="16"/>
      <c r="N291" s="16"/>
      <c r="O291" s="16"/>
    </row>
    <row r="292" spans="1:15" ht="13.5" customHeight="1">
      <c r="A292" s="17"/>
      <c r="B292" s="17"/>
      <c r="C292" s="17"/>
      <c r="D292" s="17"/>
      <c r="E292" s="17"/>
      <c r="F292" s="17"/>
      <c r="G292" s="17"/>
      <c r="H292" s="17"/>
      <c r="I292" s="17"/>
      <c r="J292" s="17"/>
      <c r="K292" s="16"/>
      <c r="L292" s="16"/>
      <c r="M292" s="16"/>
      <c r="N292" s="16"/>
      <c r="O292" s="16"/>
    </row>
    <row r="293" spans="1:15" ht="13.5" customHeight="1">
      <c r="A293" s="17"/>
      <c r="B293" s="17"/>
      <c r="C293" s="17"/>
      <c r="D293" s="17"/>
      <c r="E293" s="17"/>
      <c r="F293" s="17"/>
      <c r="G293" s="17"/>
      <c r="H293" s="17"/>
      <c r="I293" s="17"/>
      <c r="J293" s="17"/>
      <c r="K293" s="16"/>
      <c r="L293" s="16"/>
      <c r="M293" s="16"/>
      <c r="N293" s="16"/>
      <c r="O293" s="16"/>
    </row>
    <row r="294" spans="1:15" ht="13.5" customHeight="1">
      <c r="A294" s="17"/>
      <c r="B294" s="17"/>
      <c r="C294" s="17"/>
      <c r="D294" s="17"/>
      <c r="E294" s="17"/>
      <c r="F294" s="17"/>
      <c r="G294" s="17"/>
      <c r="H294" s="17"/>
      <c r="I294" s="17"/>
      <c r="J294" s="17"/>
      <c r="K294" s="16"/>
      <c r="L294" s="16"/>
      <c r="M294" s="16"/>
      <c r="N294" s="16"/>
      <c r="O294" s="16"/>
    </row>
    <row r="295" spans="1:15" ht="13.5" customHeight="1">
      <c r="A295" s="17"/>
      <c r="B295" s="17"/>
      <c r="C295" s="17"/>
      <c r="D295" s="17"/>
      <c r="E295" s="17"/>
      <c r="F295" s="17"/>
      <c r="G295" s="17"/>
      <c r="H295" s="17"/>
      <c r="I295" s="17"/>
      <c r="J295" s="17"/>
      <c r="K295" s="16"/>
      <c r="L295" s="16"/>
      <c r="M295" s="16"/>
      <c r="N295" s="16"/>
      <c r="O295" s="16"/>
    </row>
    <row r="296" spans="1:15" ht="13.5" customHeight="1">
      <c r="A296" s="17"/>
      <c r="B296" s="17"/>
      <c r="C296" s="17"/>
      <c r="D296" s="17"/>
      <c r="E296" s="17"/>
      <c r="F296" s="17"/>
      <c r="G296" s="17"/>
      <c r="H296" s="17"/>
      <c r="I296" s="17"/>
      <c r="J296" s="17"/>
      <c r="K296" s="16"/>
      <c r="L296" s="16"/>
      <c r="M296" s="16"/>
      <c r="N296" s="16"/>
      <c r="O296" s="16"/>
    </row>
    <row r="297" spans="1:15" ht="13.5" customHeight="1">
      <c r="A297" s="17"/>
      <c r="B297" s="17"/>
      <c r="C297" s="17"/>
      <c r="D297" s="17"/>
      <c r="E297" s="17"/>
      <c r="F297" s="17"/>
      <c r="G297" s="17"/>
      <c r="H297" s="17"/>
      <c r="I297" s="17"/>
      <c r="J297" s="17"/>
      <c r="K297" s="16"/>
      <c r="L297" s="16"/>
      <c r="M297" s="16"/>
      <c r="N297" s="16"/>
      <c r="O297" s="16"/>
    </row>
    <row r="298" spans="1:15" ht="13.5" customHeight="1">
      <c r="A298" s="17"/>
      <c r="B298" s="17"/>
      <c r="C298" s="17"/>
      <c r="D298" s="17"/>
      <c r="E298" s="17"/>
      <c r="F298" s="17"/>
      <c r="G298" s="17"/>
      <c r="H298" s="17"/>
      <c r="I298" s="17"/>
      <c r="J298" s="17"/>
      <c r="K298" s="16"/>
      <c r="L298" s="16"/>
      <c r="M298" s="16"/>
      <c r="N298" s="16"/>
      <c r="O298" s="16"/>
    </row>
    <row r="299" spans="1:15" ht="13.5" customHeight="1">
      <c r="A299" s="17"/>
      <c r="B299" s="17"/>
      <c r="C299" s="17"/>
      <c r="D299" s="17"/>
      <c r="E299" s="17"/>
      <c r="F299" s="17"/>
      <c r="G299" s="17"/>
      <c r="H299" s="17"/>
      <c r="I299" s="17"/>
      <c r="J299" s="17"/>
      <c r="K299" s="16"/>
      <c r="L299" s="16"/>
      <c r="M299" s="16"/>
      <c r="N299" s="16"/>
      <c r="O299" s="16"/>
    </row>
    <row r="300" spans="1:15" ht="13.5" customHeight="1">
      <c r="A300" s="17"/>
      <c r="B300" s="17"/>
      <c r="C300" s="17"/>
      <c r="D300" s="17"/>
      <c r="E300" s="17"/>
      <c r="F300" s="17"/>
      <c r="G300" s="17"/>
      <c r="H300" s="17"/>
      <c r="I300" s="17"/>
      <c r="J300" s="17"/>
      <c r="K300" s="16"/>
      <c r="L300" s="16"/>
      <c r="M300" s="16"/>
      <c r="N300" s="16"/>
      <c r="O300" s="16"/>
    </row>
    <row r="301" spans="1:15" ht="13.5" customHeight="1">
      <c r="A301" s="17"/>
      <c r="B301" s="17"/>
      <c r="C301" s="17"/>
      <c r="D301" s="17"/>
      <c r="E301" s="17"/>
      <c r="F301" s="17"/>
      <c r="G301" s="17"/>
      <c r="H301" s="17"/>
      <c r="I301" s="17"/>
      <c r="J301" s="17"/>
      <c r="K301" s="16"/>
      <c r="L301" s="16"/>
      <c r="M301" s="16"/>
      <c r="N301" s="16"/>
      <c r="O301" s="16"/>
    </row>
    <row r="302" spans="1:15" ht="13.5" customHeight="1">
      <c r="A302" s="17"/>
      <c r="B302" s="17"/>
      <c r="C302" s="17"/>
      <c r="D302" s="17"/>
      <c r="E302" s="17"/>
      <c r="F302" s="17"/>
      <c r="G302" s="17"/>
      <c r="H302" s="17"/>
      <c r="I302" s="17"/>
      <c r="J302" s="17"/>
      <c r="K302" s="16"/>
      <c r="L302" s="16"/>
      <c r="M302" s="16"/>
      <c r="N302" s="16"/>
      <c r="O302" s="16"/>
    </row>
    <row r="303" spans="1:15" ht="13.5" customHeight="1">
      <c r="A303" s="17"/>
      <c r="B303" s="17"/>
      <c r="C303" s="17"/>
      <c r="D303" s="17"/>
      <c r="E303" s="17"/>
      <c r="F303" s="17"/>
      <c r="G303" s="17"/>
      <c r="H303" s="17"/>
      <c r="I303" s="17"/>
      <c r="J303" s="17"/>
      <c r="K303" s="16"/>
      <c r="L303" s="16"/>
      <c r="M303" s="16"/>
      <c r="N303" s="16"/>
      <c r="O303" s="16"/>
    </row>
    <row r="304" spans="1:15" ht="13.5" customHeight="1">
      <c r="A304" s="17"/>
      <c r="B304" s="17"/>
      <c r="C304" s="17"/>
      <c r="D304" s="17"/>
      <c r="E304" s="17"/>
      <c r="F304" s="17"/>
      <c r="G304" s="17"/>
      <c r="H304" s="17"/>
      <c r="I304" s="17"/>
      <c r="J304" s="17"/>
      <c r="K304" s="16"/>
      <c r="L304" s="16"/>
      <c r="M304" s="16"/>
      <c r="N304" s="16"/>
      <c r="O304" s="16"/>
    </row>
    <row r="305" spans="1:15" ht="13.5" customHeight="1">
      <c r="A305" s="17"/>
      <c r="B305" s="17"/>
      <c r="C305" s="17"/>
      <c r="D305" s="17"/>
      <c r="E305" s="17"/>
      <c r="F305" s="17"/>
      <c r="G305" s="17"/>
      <c r="H305" s="17"/>
      <c r="I305" s="17"/>
      <c r="J305" s="17"/>
      <c r="K305" s="16"/>
      <c r="L305" s="16"/>
      <c r="M305" s="16"/>
      <c r="N305" s="16"/>
      <c r="O305" s="16"/>
    </row>
    <row r="306" spans="1:15" ht="13.5" customHeight="1">
      <c r="A306" s="17"/>
      <c r="B306" s="17"/>
      <c r="C306" s="17"/>
      <c r="D306" s="17"/>
      <c r="E306" s="17"/>
      <c r="F306" s="17"/>
      <c r="G306" s="17"/>
      <c r="H306" s="17"/>
      <c r="I306" s="17"/>
      <c r="J306" s="17"/>
      <c r="K306" s="16"/>
      <c r="L306" s="16"/>
      <c r="M306" s="16"/>
      <c r="N306" s="16"/>
      <c r="O306" s="16"/>
    </row>
    <row r="307" spans="1:15" ht="13.5" customHeight="1">
      <c r="A307" s="17"/>
      <c r="B307" s="17"/>
      <c r="C307" s="17"/>
      <c r="D307" s="17"/>
      <c r="E307" s="17"/>
      <c r="F307" s="17"/>
      <c r="G307" s="17"/>
      <c r="H307" s="17"/>
      <c r="I307" s="17"/>
      <c r="J307" s="17"/>
      <c r="K307" s="16"/>
      <c r="L307" s="16"/>
      <c r="M307" s="16"/>
      <c r="N307" s="16"/>
      <c r="O307" s="16"/>
    </row>
    <row r="308" spans="1:15" ht="13.5" customHeight="1">
      <c r="A308" s="17"/>
      <c r="B308" s="17"/>
      <c r="C308" s="17"/>
      <c r="D308" s="17"/>
      <c r="E308" s="17"/>
      <c r="F308" s="17"/>
      <c r="G308" s="17"/>
      <c r="H308" s="17"/>
      <c r="I308" s="17"/>
      <c r="J308" s="17"/>
      <c r="K308" s="16"/>
      <c r="L308" s="16"/>
      <c r="M308" s="16"/>
      <c r="N308" s="16"/>
      <c r="O308" s="16"/>
    </row>
    <row r="309" spans="1:15" ht="13.5" customHeight="1">
      <c r="A309" s="17"/>
      <c r="B309" s="17"/>
      <c r="C309" s="17"/>
      <c r="D309" s="17"/>
      <c r="E309" s="17"/>
      <c r="F309" s="17"/>
      <c r="G309" s="17"/>
      <c r="H309" s="17"/>
      <c r="I309" s="17"/>
      <c r="J309" s="17"/>
      <c r="K309" s="16"/>
      <c r="L309" s="16"/>
      <c r="M309" s="16"/>
      <c r="N309" s="16"/>
      <c r="O309" s="16"/>
    </row>
    <row r="310" spans="1:15" ht="13.5" customHeight="1">
      <c r="A310" s="17"/>
      <c r="B310" s="17"/>
      <c r="C310" s="17"/>
      <c r="D310" s="17"/>
      <c r="E310" s="17"/>
      <c r="F310" s="17"/>
      <c r="G310" s="17"/>
      <c r="H310" s="17"/>
      <c r="I310" s="17"/>
      <c r="J310" s="17"/>
      <c r="K310" s="16"/>
      <c r="L310" s="16"/>
      <c r="M310" s="16"/>
      <c r="N310" s="16"/>
      <c r="O310" s="16"/>
    </row>
    <row r="311" spans="1:15" ht="13.5" customHeight="1">
      <c r="A311" s="17"/>
      <c r="B311" s="17"/>
      <c r="C311" s="17"/>
      <c r="D311" s="17"/>
      <c r="E311" s="17"/>
      <c r="F311" s="17"/>
      <c r="G311" s="17"/>
      <c r="H311" s="17"/>
      <c r="I311" s="17"/>
      <c r="J311" s="17"/>
      <c r="K311" s="16"/>
      <c r="L311" s="16"/>
      <c r="M311" s="16"/>
      <c r="N311" s="16"/>
      <c r="O311" s="16"/>
    </row>
    <row r="312" spans="1:15" ht="13.5" customHeight="1">
      <c r="A312" s="17"/>
      <c r="B312" s="17"/>
      <c r="C312" s="17"/>
      <c r="D312" s="17"/>
      <c r="E312" s="17"/>
      <c r="F312" s="17"/>
      <c r="G312" s="17"/>
      <c r="H312" s="17"/>
      <c r="I312" s="17"/>
      <c r="J312" s="17"/>
      <c r="K312" s="16"/>
      <c r="L312" s="16"/>
      <c r="M312" s="16"/>
      <c r="N312" s="16"/>
      <c r="O312" s="16"/>
    </row>
    <row r="313" spans="1:15" ht="13.5" customHeight="1">
      <c r="A313" s="17"/>
      <c r="B313" s="17"/>
      <c r="C313" s="17"/>
      <c r="D313" s="17"/>
      <c r="E313" s="17"/>
      <c r="F313" s="17"/>
      <c r="G313" s="17"/>
      <c r="H313" s="17"/>
      <c r="I313" s="17"/>
      <c r="J313" s="17"/>
      <c r="K313" s="16"/>
      <c r="L313" s="16"/>
      <c r="M313" s="16"/>
      <c r="N313" s="16"/>
      <c r="O313" s="16"/>
    </row>
    <row r="314" spans="1:15" ht="13.5" customHeight="1">
      <c r="A314" s="17"/>
      <c r="B314" s="17"/>
      <c r="C314" s="17"/>
      <c r="D314" s="17"/>
      <c r="E314" s="17"/>
      <c r="F314" s="17"/>
      <c r="G314" s="17"/>
      <c r="H314" s="17"/>
      <c r="I314" s="17"/>
      <c r="J314" s="17"/>
      <c r="K314" s="16"/>
      <c r="L314" s="16"/>
      <c r="M314" s="16"/>
      <c r="N314" s="16"/>
      <c r="O314" s="16"/>
    </row>
    <row r="315" spans="1:15" ht="13.5" customHeight="1">
      <c r="A315" s="17"/>
      <c r="B315" s="17"/>
      <c r="C315" s="17"/>
      <c r="D315" s="17"/>
      <c r="E315" s="17"/>
      <c r="F315" s="17"/>
      <c r="G315" s="17"/>
      <c r="H315" s="17"/>
      <c r="I315" s="17"/>
      <c r="J315" s="17"/>
      <c r="K315" s="16"/>
      <c r="L315" s="16"/>
      <c r="M315" s="16"/>
      <c r="N315" s="16"/>
      <c r="O315" s="16"/>
    </row>
    <row r="316" spans="1:15" ht="13.5" customHeight="1">
      <c r="A316" s="17"/>
      <c r="B316" s="17"/>
      <c r="C316" s="17"/>
      <c r="D316" s="17"/>
      <c r="E316" s="17"/>
      <c r="F316" s="17"/>
      <c r="G316" s="17"/>
      <c r="H316" s="17"/>
      <c r="I316" s="17"/>
      <c r="J316" s="17"/>
      <c r="K316" s="16"/>
      <c r="L316" s="16"/>
      <c r="M316" s="16"/>
      <c r="N316" s="16"/>
      <c r="O316" s="16"/>
    </row>
    <row r="317" spans="1:15" ht="13.5" customHeight="1">
      <c r="A317" s="17"/>
      <c r="B317" s="17"/>
      <c r="C317" s="17"/>
      <c r="D317" s="17"/>
      <c r="E317" s="17"/>
      <c r="F317" s="17"/>
      <c r="G317" s="17"/>
      <c r="H317" s="17"/>
      <c r="I317" s="17"/>
      <c r="J317" s="17"/>
      <c r="K317" s="16"/>
      <c r="L317" s="16"/>
      <c r="M317" s="16"/>
      <c r="N317" s="16"/>
      <c r="O317" s="16"/>
    </row>
    <row r="318" spans="1:15" ht="13.5" customHeight="1">
      <c r="A318" s="17"/>
      <c r="B318" s="17"/>
      <c r="C318" s="17"/>
      <c r="D318" s="17"/>
      <c r="E318" s="17"/>
      <c r="F318" s="17"/>
      <c r="G318" s="17"/>
      <c r="H318" s="17"/>
      <c r="I318" s="17"/>
      <c r="J318" s="17"/>
      <c r="K318" s="16"/>
      <c r="L318" s="16"/>
      <c r="M318" s="16"/>
      <c r="N318" s="16"/>
      <c r="O318" s="16"/>
    </row>
    <row r="319" spans="1:15" ht="13.5" customHeight="1">
      <c r="A319" s="17"/>
      <c r="B319" s="17"/>
      <c r="C319" s="17"/>
      <c r="D319" s="17"/>
      <c r="E319" s="17"/>
      <c r="F319" s="17"/>
      <c r="G319" s="17"/>
      <c r="H319" s="17"/>
      <c r="I319" s="17"/>
      <c r="J319" s="17"/>
      <c r="K319" s="16"/>
      <c r="L319" s="16"/>
      <c r="M319" s="16"/>
      <c r="N319" s="16"/>
      <c r="O319" s="16"/>
    </row>
    <row r="320" spans="1:15" ht="13.5" customHeight="1">
      <c r="A320" s="17"/>
      <c r="B320" s="17"/>
      <c r="C320" s="17"/>
      <c r="D320" s="17"/>
      <c r="E320" s="17"/>
      <c r="F320" s="17"/>
      <c r="G320" s="17"/>
      <c r="H320" s="17"/>
      <c r="I320" s="17"/>
      <c r="J320" s="17"/>
      <c r="K320" s="16"/>
      <c r="L320" s="16"/>
      <c r="M320" s="16"/>
      <c r="N320" s="16"/>
      <c r="O320" s="16"/>
    </row>
    <row r="321" spans="1:15" ht="13.5" customHeight="1">
      <c r="A321" s="17"/>
      <c r="B321" s="17"/>
      <c r="C321" s="17"/>
      <c r="D321" s="17"/>
      <c r="E321" s="17"/>
      <c r="F321" s="17"/>
      <c r="G321" s="17"/>
      <c r="H321" s="17"/>
      <c r="I321" s="17"/>
      <c r="J321" s="17"/>
      <c r="K321" s="16"/>
      <c r="L321" s="16"/>
      <c r="M321" s="16"/>
      <c r="N321" s="16"/>
      <c r="O321" s="16"/>
    </row>
    <row r="322" spans="1:15" ht="13.5" customHeight="1">
      <c r="A322" s="17"/>
      <c r="B322" s="17"/>
      <c r="C322" s="17"/>
      <c r="D322" s="17"/>
      <c r="E322" s="17"/>
      <c r="F322" s="17"/>
      <c r="G322" s="17"/>
      <c r="H322" s="17"/>
      <c r="I322" s="17"/>
      <c r="J322" s="17"/>
      <c r="K322" s="16"/>
      <c r="L322" s="16"/>
      <c r="M322" s="16"/>
      <c r="N322" s="16"/>
      <c r="O322" s="16"/>
    </row>
    <row r="323" spans="1:15" ht="13.5" customHeight="1">
      <c r="A323" s="17"/>
      <c r="B323" s="17"/>
      <c r="C323" s="17"/>
      <c r="D323" s="17"/>
      <c r="E323" s="17"/>
      <c r="F323" s="17"/>
      <c r="G323" s="17"/>
      <c r="H323" s="17"/>
      <c r="I323" s="17"/>
      <c r="J323" s="17"/>
      <c r="K323" s="16"/>
      <c r="L323" s="16"/>
      <c r="M323" s="16"/>
      <c r="N323" s="16"/>
      <c r="O323" s="16"/>
    </row>
    <row r="324" spans="1:15" ht="13.5" customHeight="1">
      <c r="A324" s="17"/>
      <c r="B324" s="17"/>
      <c r="C324" s="17"/>
      <c r="D324" s="17"/>
      <c r="E324" s="17"/>
      <c r="F324" s="17"/>
      <c r="G324" s="17"/>
      <c r="H324" s="17"/>
      <c r="I324" s="17"/>
      <c r="J324" s="17"/>
      <c r="K324" s="16"/>
      <c r="L324" s="16"/>
      <c r="M324" s="16"/>
      <c r="N324" s="16"/>
      <c r="O324" s="16"/>
    </row>
    <row r="325" spans="1:15" ht="13.5" customHeight="1">
      <c r="A325" s="17"/>
      <c r="B325" s="17"/>
      <c r="C325" s="17"/>
      <c r="D325" s="17"/>
      <c r="E325" s="17"/>
      <c r="F325" s="17"/>
      <c r="G325" s="17"/>
      <c r="H325" s="17"/>
      <c r="I325" s="17"/>
      <c r="J325" s="17"/>
      <c r="K325" s="16"/>
      <c r="L325" s="16"/>
      <c r="M325" s="16"/>
      <c r="N325" s="16"/>
      <c r="O325" s="16"/>
    </row>
    <row r="326" spans="1:15" ht="13.5" customHeight="1">
      <c r="A326" s="17"/>
      <c r="B326" s="17"/>
      <c r="C326" s="17"/>
      <c r="D326" s="17"/>
      <c r="E326" s="17"/>
      <c r="F326" s="17"/>
      <c r="G326" s="17"/>
      <c r="H326" s="17"/>
      <c r="I326" s="17"/>
      <c r="J326" s="17"/>
      <c r="K326" s="16"/>
      <c r="L326" s="16"/>
      <c r="M326" s="16"/>
      <c r="N326" s="16"/>
      <c r="O326" s="16"/>
    </row>
    <row r="327" spans="1:15" ht="13.5" customHeight="1">
      <c r="A327" s="17"/>
      <c r="B327" s="17"/>
      <c r="C327" s="17"/>
      <c r="D327" s="17"/>
      <c r="E327" s="17"/>
      <c r="F327" s="17"/>
      <c r="G327" s="17"/>
      <c r="H327" s="17"/>
      <c r="I327" s="17"/>
      <c r="J327" s="17"/>
      <c r="K327" s="16"/>
      <c r="L327" s="16"/>
      <c r="M327" s="16"/>
      <c r="N327" s="16"/>
      <c r="O327" s="16"/>
    </row>
    <row r="328" spans="1:15" ht="13.5" customHeight="1">
      <c r="A328" s="17"/>
      <c r="B328" s="17"/>
      <c r="C328" s="17"/>
      <c r="D328" s="17"/>
      <c r="E328" s="17"/>
      <c r="F328" s="17"/>
      <c r="G328" s="17"/>
      <c r="H328" s="17"/>
      <c r="I328" s="17"/>
      <c r="J328" s="17"/>
      <c r="K328" s="16"/>
      <c r="L328" s="16"/>
      <c r="M328" s="16"/>
      <c r="N328" s="16"/>
      <c r="O328" s="16"/>
    </row>
    <row r="329" spans="1:15" ht="13.5" customHeight="1">
      <c r="A329" s="17"/>
      <c r="B329" s="17"/>
      <c r="C329" s="17"/>
      <c r="D329" s="17"/>
      <c r="E329" s="17"/>
      <c r="F329" s="17"/>
      <c r="G329" s="17"/>
      <c r="H329" s="17"/>
      <c r="I329" s="17"/>
      <c r="J329" s="17"/>
      <c r="K329" s="16"/>
      <c r="L329" s="16"/>
      <c r="M329" s="16"/>
      <c r="N329" s="16"/>
      <c r="O329" s="16"/>
    </row>
    <row r="330" spans="1:15" ht="13.5" customHeight="1">
      <c r="A330" s="17"/>
      <c r="B330" s="17"/>
      <c r="C330" s="17"/>
      <c r="D330" s="17"/>
      <c r="E330" s="17"/>
      <c r="F330" s="17"/>
      <c r="G330" s="17"/>
      <c r="H330" s="17"/>
      <c r="I330" s="17"/>
      <c r="J330" s="17"/>
      <c r="K330" s="16"/>
      <c r="L330" s="16"/>
      <c r="M330" s="16"/>
      <c r="N330" s="16"/>
      <c r="O330" s="16"/>
    </row>
    <row r="331" spans="1:15" ht="13.5" customHeight="1">
      <c r="A331" s="17"/>
      <c r="B331" s="17"/>
      <c r="C331" s="17"/>
      <c r="D331" s="17"/>
      <c r="E331" s="17"/>
      <c r="F331" s="17"/>
      <c r="G331" s="17"/>
      <c r="H331" s="17"/>
      <c r="I331" s="17"/>
      <c r="J331" s="17"/>
      <c r="K331" s="16"/>
      <c r="L331" s="16"/>
      <c r="M331" s="16"/>
      <c r="N331" s="16"/>
      <c r="O331" s="16"/>
    </row>
    <row r="332" spans="1:15" ht="13.5" customHeight="1">
      <c r="A332" s="17"/>
      <c r="B332" s="17"/>
      <c r="C332" s="17"/>
      <c r="D332" s="17"/>
      <c r="E332" s="17"/>
      <c r="F332" s="17"/>
      <c r="G332" s="17"/>
      <c r="H332" s="17"/>
      <c r="I332" s="17"/>
      <c r="J332" s="17"/>
      <c r="K332" s="16"/>
      <c r="L332" s="16"/>
      <c r="M332" s="16"/>
      <c r="N332" s="16"/>
      <c r="O332" s="16"/>
    </row>
    <row r="333" spans="1:15" ht="13.5" customHeight="1">
      <c r="A333" s="17"/>
      <c r="B333" s="17"/>
      <c r="C333" s="17"/>
      <c r="D333" s="17"/>
      <c r="E333" s="17"/>
      <c r="F333" s="17"/>
      <c r="G333" s="17"/>
      <c r="H333" s="17"/>
      <c r="I333" s="17"/>
      <c r="J333" s="17"/>
      <c r="K333" s="16"/>
      <c r="L333" s="16"/>
      <c r="M333" s="16"/>
      <c r="N333" s="16"/>
      <c r="O333" s="16"/>
    </row>
    <row r="334" spans="1:15" ht="13.5" customHeight="1">
      <c r="A334" s="17"/>
      <c r="B334" s="17"/>
      <c r="C334" s="17"/>
      <c r="D334" s="17"/>
      <c r="E334" s="17"/>
      <c r="F334" s="17"/>
      <c r="G334" s="17"/>
      <c r="H334" s="17"/>
      <c r="I334" s="17"/>
      <c r="J334" s="17"/>
      <c r="K334" s="16"/>
      <c r="L334" s="16"/>
      <c r="M334" s="16"/>
      <c r="N334" s="16"/>
      <c r="O334" s="16"/>
    </row>
    <row r="335" spans="1:15" ht="13.5" customHeight="1">
      <c r="A335" s="17"/>
      <c r="B335" s="17"/>
      <c r="C335" s="17"/>
      <c r="D335" s="17"/>
      <c r="E335" s="17"/>
      <c r="F335" s="17"/>
      <c r="G335" s="17"/>
      <c r="H335" s="17"/>
      <c r="I335" s="17"/>
      <c r="J335" s="17"/>
      <c r="K335" s="16"/>
      <c r="L335" s="16"/>
      <c r="M335" s="16"/>
      <c r="N335" s="16"/>
      <c r="O335" s="16"/>
    </row>
    <row r="336" spans="1:15" ht="13.5" customHeight="1">
      <c r="A336" s="17"/>
      <c r="B336" s="17"/>
      <c r="C336" s="17"/>
      <c r="D336" s="17"/>
      <c r="E336" s="17"/>
      <c r="F336" s="17"/>
      <c r="G336" s="17"/>
      <c r="H336" s="17"/>
      <c r="I336" s="17"/>
      <c r="J336" s="17"/>
      <c r="K336" s="16"/>
      <c r="L336" s="16"/>
      <c r="M336" s="16"/>
      <c r="N336" s="16"/>
      <c r="O336" s="16"/>
    </row>
    <row r="337" spans="1:15" ht="13.5" customHeight="1">
      <c r="A337" s="17"/>
      <c r="B337" s="17"/>
      <c r="C337" s="17"/>
      <c r="D337" s="17"/>
      <c r="E337" s="17"/>
      <c r="F337" s="17"/>
      <c r="G337" s="17"/>
      <c r="H337" s="17"/>
      <c r="I337" s="17"/>
      <c r="J337" s="17"/>
      <c r="K337" s="16"/>
      <c r="L337" s="16"/>
      <c r="M337" s="16"/>
      <c r="N337" s="16"/>
      <c r="O337" s="16"/>
    </row>
    <row r="338" spans="1:15" ht="13.5" customHeight="1">
      <c r="A338" s="17"/>
      <c r="B338" s="17"/>
      <c r="C338" s="17"/>
      <c r="D338" s="17"/>
      <c r="E338" s="17"/>
      <c r="F338" s="17"/>
      <c r="G338" s="17"/>
      <c r="H338" s="17"/>
      <c r="I338" s="17"/>
      <c r="J338" s="17"/>
      <c r="K338" s="16"/>
      <c r="L338" s="16"/>
      <c r="M338" s="16"/>
      <c r="N338" s="16"/>
      <c r="O338" s="16"/>
    </row>
    <row r="339" spans="1:15" ht="13.5" customHeight="1">
      <c r="A339" s="17"/>
      <c r="B339" s="17"/>
      <c r="C339" s="17"/>
      <c r="D339" s="17"/>
      <c r="E339" s="17"/>
      <c r="F339" s="17"/>
      <c r="G339" s="17"/>
      <c r="H339" s="17"/>
      <c r="I339" s="17"/>
      <c r="J339" s="17"/>
      <c r="K339" s="16"/>
      <c r="L339" s="16"/>
      <c r="M339" s="16"/>
      <c r="N339" s="16"/>
      <c r="O339" s="16"/>
    </row>
    <row r="340" spans="1:15" ht="13.5" customHeight="1">
      <c r="A340" s="17"/>
      <c r="B340" s="17"/>
      <c r="C340" s="17"/>
      <c r="D340" s="17"/>
      <c r="E340" s="17"/>
      <c r="F340" s="17"/>
      <c r="G340" s="17"/>
      <c r="H340" s="17"/>
      <c r="I340" s="17"/>
      <c r="J340" s="17"/>
      <c r="K340" s="16"/>
      <c r="L340" s="16"/>
      <c r="M340" s="16"/>
      <c r="N340" s="16"/>
      <c r="O340" s="16"/>
    </row>
    <row r="341" spans="1:15" ht="13.5" customHeight="1">
      <c r="A341" s="17"/>
      <c r="B341" s="17"/>
      <c r="C341" s="17"/>
      <c r="D341" s="17"/>
      <c r="E341" s="17"/>
      <c r="F341" s="17"/>
      <c r="G341" s="17"/>
      <c r="H341" s="17"/>
      <c r="I341" s="17"/>
      <c r="J341" s="17"/>
      <c r="K341" s="16"/>
      <c r="L341" s="16"/>
      <c r="M341" s="16"/>
      <c r="N341" s="16"/>
      <c r="O341" s="16"/>
    </row>
    <row r="342" spans="1:15" ht="13.5" customHeight="1">
      <c r="A342" s="17"/>
      <c r="B342" s="17"/>
      <c r="C342" s="17"/>
      <c r="D342" s="17"/>
      <c r="E342" s="17"/>
      <c r="F342" s="17"/>
      <c r="G342" s="17"/>
      <c r="H342" s="17"/>
      <c r="I342" s="17"/>
      <c r="J342" s="17"/>
      <c r="K342" s="16"/>
      <c r="L342" s="16"/>
      <c r="M342" s="16"/>
      <c r="N342" s="16"/>
      <c r="O342" s="16"/>
    </row>
    <row r="343" spans="1:15" ht="13.5" customHeight="1">
      <c r="A343" s="17"/>
      <c r="B343" s="17"/>
      <c r="C343" s="17"/>
      <c r="D343" s="17"/>
      <c r="E343" s="17"/>
      <c r="F343" s="17"/>
      <c r="G343" s="17"/>
      <c r="H343" s="17"/>
      <c r="I343" s="17"/>
      <c r="J343" s="17"/>
      <c r="K343" s="16"/>
      <c r="L343" s="16"/>
      <c r="M343" s="16"/>
      <c r="N343" s="16"/>
      <c r="O343" s="16"/>
    </row>
    <row r="344" spans="1:15" ht="13.5" customHeight="1">
      <c r="A344" s="17"/>
      <c r="B344" s="17"/>
      <c r="C344" s="17"/>
      <c r="D344" s="17"/>
      <c r="E344" s="17"/>
      <c r="F344" s="17"/>
      <c r="G344" s="17"/>
      <c r="H344" s="17"/>
      <c r="I344" s="17"/>
      <c r="J344" s="17"/>
      <c r="K344" s="16"/>
      <c r="L344" s="16"/>
      <c r="M344" s="16"/>
      <c r="N344" s="16"/>
      <c r="O344" s="16"/>
    </row>
    <row r="345" spans="1:15" ht="13.5" customHeight="1">
      <c r="A345" s="17"/>
      <c r="B345" s="17"/>
      <c r="C345" s="17"/>
      <c r="D345" s="17"/>
      <c r="E345" s="17"/>
      <c r="F345" s="17"/>
      <c r="G345" s="17"/>
      <c r="H345" s="17"/>
      <c r="I345" s="17"/>
      <c r="J345" s="17"/>
      <c r="K345" s="16"/>
      <c r="L345" s="16"/>
      <c r="M345" s="16"/>
      <c r="N345" s="16"/>
      <c r="O345" s="16"/>
    </row>
    <row r="346" spans="1:15" ht="13.5" customHeight="1">
      <c r="A346" s="17"/>
      <c r="B346" s="17"/>
      <c r="C346" s="17"/>
      <c r="D346" s="17"/>
      <c r="E346" s="17"/>
      <c r="F346" s="17"/>
      <c r="G346" s="17"/>
      <c r="H346" s="17"/>
      <c r="I346" s="17"/>
      <c r="J346" s="17"/>
      <c r="K346" s="16"/>
      <c r="L346" s="16"/>
      <c r="M346" s="16"/>
      <c r="N346" s="16"/>
      <c r="O346" s="16"/>
    </row>
    <row r="347" spans="1:15" ht="13.5" customHeight="1">
      <c r="A347" s="17"/>
      <c r="B347" s="17"/>
      <c r="C347" s="17"/>
      <c r="D347" s="17"/>
      <c r="E347" s="17"/>
      <c r="F347" s="17"/>
      <c r="G347" s="17"/>
      <c r="H347" s="17"/>
      <c r="I347" s="17"/>
      <c r="J347" s="17"/>
      <c r="K347" s="16"/>
      <c r="L347" s="16"/>
      <c r="M347" s="16"/>
      <c r="N347" s="16"/>
      <c r="O347" s="16"/>
    </row>
    <row r="348" spans="1:15" ht="13.5" customHeight="1">
      <c r="A348" s="17"/>
      <c r="B348" s="17"/>
      <c r="C348" s="17"/>
      <c r="D348" s="17"/>
      <c r="E348" s="17"/>
      <c r="F348" s="17"/>
      <c r="G348" s="17"/>
      <c r="H348" s="17"/>
      <c r="I348" s="17"/>
      <c r="J348" s="17"/>
      <c r="K348" s="16"/>
      <c r="L348" s="16"/>
      <c r="M348" s="16"/>
      <c r="N348" s="16"/>
      <c r="O348" s="16"/>
    </row>
    <row r="349" spans="1:15" ht="13.5" customHeight="1">
      <c r="A349" s="17"/>
      <c r="B349" s="17"/>
      <c r="C349" s="17"/>
      <c r="D349" s="17"/>
      <c r="E349" s="17"/>
      <c r="F349" s="17"/>
      <c r="G349" s="17"/>
      <c r="H349" s="17"/>
      <c r="I349" s="17"/>
      <c r="J349" s="17"/>
      <c r="K349" s="16"/>
      <c r="L349" s="16"/>
      <c r="M349" s="16"/>
      <c r="N349" s="16"/>
      <c r="O349" s="16"/>
    </row>
    <row r="350" spans="1:15" ht="13.5" customHeight="1">
      <c r="A350" s="17"/>
      <c r="B350" s="17"/>
      <c r="C350" s="17"/>
      <c r="D350" s="17"/>
      <c r="E350" s="17"/>
      <c r="F350" s="17"/>
      <c r="G350" s="17"/>
      <c r="H350" s="17"/>
      <c r="I350" s="17"/>
      <c r="J350" s="17"/>
      <c r="K350" s="16"/>
      <c r="L350" s="16"/>
      <c r="M350" s="16"/>
      <c r="N350" s="16"/>
      <c r="O350" s="16"/>
    </row>
    <row r="351" spans="1:15" ht="13.5" customHeight="1">
      <c r="A351" s="17"/>
      <c r="B351" s="17"/>
      <c r="C351" s="17"/>
      <c r="D351" s="17"/>
      <c r="E351" s="17"/>
      <c r="F351" s="17"/>
      <c r="G351" s="17"/>
      <c r="H351" s="17"/>
      <c r="I351" s="17"/>
      <c r="J351" s="17"/>
      <c r="K351" s="16"/>
      <c r="L351" s="16"/>
      <c r="M351" s="16"/>
      <c r="N351" s="16"/>
      <c r="O351" s="16"/>
    </row>
    <row r="352" spans="1:15" ht="13.5" customHeight="1">
      <c r="A352" s="17"/>
      <c r="B352" s="17"/>
      <c r="C352" s="17"/>
      <c r="D352" s="17"/>
      <c r="E352" s="17"/>
      <c r="F352" s="17"/>
      <c r="G352" s="17"/>
      <c r="H352" s="17"/>
      <c r="I352" s="17"/>
      <c r="J352" s="17"/>
      <c r="K352" s="16"/>
      <c r="L352" s="16"/>
      <c r="M352" s="16"/>
      <c r="N352" s="16"/>
      <c r="O352" s="16"/>
    </row>
    <row r="353" spans="1:15" ht="13.5" customHeight="1">
      <c r="A353" s="17"/>
      <c r="B353" s="17"/>
      <c r="C353" s="17"/>
      <c r="D353" s="17"/>
      <c r="E353" s="17"/>
      <c r="F353" s="17"/>
      <c r="G353" s="17"/>
      <c r="H353" s="17"/>
      <c r="I353" s="17"/>
      <c r="J353" s="17"/>
      <c r="K353" s="16"/>
      <c r="L353" s="16"/>
      <c r="M353" s="16"/>
      <c r="N353" s="16"/>
      <c r="O353" s="16"/>
    </row>
    <row r="354" spans="1:15" ht="13.5" customHeight="1">
      <c r="A354" s="17"/>
      <c r="B354" s="17"/>
      <c r="C354" s="17"/>
      <c r="D354" s="17"/>
      <c r="E354" s="17"/>
      <c r="F354" s="17"/>
      <c r="G354" s="17"/>
      <c r="H354" s="17"/>
      <c r="I354" s="17"/>
      <c r="J354" s="17"/>
      <c r="K354" s="16"/>
      <c r="L354" s="16"/>
      <c r="M354" s="16"/>
      <c r="N354" s="16"/>
      <c r="O354" s="16"/>
    </row>
    <row r="355" spans="1:15" ht="13.5" customHeight="1">
      <c r="A355" s="17"/>
      <c r="B355" s="17"/>
      <c r="C355" s="17"/>
      <c r="D355" s="17"/>
      <c r="E355" s="17"/>
      <c r="F355" s="17"/>
      <c r="G355" s="17"/>
      <c r="H355" s="17"/>
      <c r="I355" s="17"/>
      <c r="J355" s="17"/>
      <c r="K355" s="16"/>
      <c r="L355" s="16"/>
      <c r="M355" s="16"/>
      <c r="N355" s="16"/>
      <c r="O355" s="16"/>
    </row>
    <row r="356" spans="1:15" ht="13.5" customHeight="1">
      <c r="A356" s="17"/>
      <c r="B356" s="17"/>
      <c r="C356" s="17"/>
      <c r="D356" s="17"/>
      <c r="E356" s="17"/>
      <c r="F356" s="17"/>
      <c r="G356" s="17"/>
      <c r="H356" s="17"/>
      <c r="I356" s="17"/>
      <c r="J356" s="17"/>
      <c r="K356" s="16"/>
      <c r="L356" s="16"/>
      <c r="M356" s="16"/>
      <c r="N356" s="16"/>
      <c r="O356" s="16"/>
    </row>
    <row r="357" spans="1:15" ht="13.5" customHeight="1">
      <c r="A357" s="17"/>
      <c r="B357" s="17"/>
      <c r="C357" s="17"/>
      <c r="D357" s="17"/>
      <c r="E357" s="17"/>
      <c r="F357" s="17"/>
      <c r="G357" s="17"/>
      <c r="H357" s="17"/>
      <c r="I357" s="17"/>
      <c r="J357" s="17"/>
      <c r="K357" s="16"/>
      <c r="L357" s="16"/>
      <c r="M357" s="16"/>
      <c r="N357" s="16"/>
      <c r="O357" s="16"/>
    </row>
    <row r="358" spans="1:15" ht="13.5" customHeight="1">
      <c r="A358" s="17"/>
      <c r="B358" s="17"/>
      <c r="C358" s="17"/>
      <c r="D358" s="17"/>
      <c r="E358" s="17"/>
      <c r="F358" s="17"/>
      <c r="G358" s="17"/>
      <c r="H358" s="17"/>
      <c r="I358" s="17"/>
      <c r="J358" s="17"/>
      <c r="K358" s="16"/>
      <c r="L358" s="16"/>
      <c r="M358" s="16"/>
      <c r="N358" s="16"/>
      <c r="O358" s="16"/>
    </row>
    <row r="359" spans="1:15" ht="13.5" customHeight="1">
      <c r="A359" s="17"/>
      <c r="B359" s="17"/>
      <c r="C359" s="17"/>
      <c r="D359" s="17"/>
      <c r="E359" s="17"/>
      <c r="F359" s="17"/>
      <c r="G359" s="17"/>
      <c r="H359" s="17"/>
      <c r="I359" s="17"/>
      <c r="J359" s="17"/>
      <c r="K359" s="16"/>
      <c r="L359" s="16"/>
      <c r="M359" s="16"/>
      <c r="N359" s="16"/>
      <c r="O359" s="16"/>
    </row>
    <row r="360" spans="1:15" ht="13.5" customHeight="1">
      <c r="A360" s="17"/>
      <c r="B360" s="17"/>
      <c r="C360" s="17"/>
      <c r="D360" s="17"/>
      <c r="E360" s="17"/>
      <c r="F360" s="17"/>
      <c r="G360" s="17"/>
      <c r="H360" s="17"/>
      <c r="I360" s="17"/>
      <c r="J360" s="17"/>
      <c r="K360" s="16"/>
      <c r="L360" s="16"/>
      <c r="M360" s="16"/>
      <c r="N360" s="16"/>
      <c r="O360" s="16"/>
    </row>
    <row r="361" spans="1:15" ht="13.5" customHeight="1">
      <c r="A361" s="17"/>
      <c r="B361" s="17"/>
      <c r="C361" s="17"/>
      <c r="D361" s="17"/>
      <c r="E361" s="17"/>
      <c r="F361" s="17"/>
      <c r="G361" s="17"/>
      <c r="H361" s="17"/>
      <c r="I361" s="17"/>
      <c r="J361" s="17"/>
      <c r="K361" s="16"/>
      <c r="L361" s="16"/>
      <c r="M361" s="16"/>
      <c r="N361" s="16"/>
      <c r="O361" s="16"/>
    </row>
    <row r="362" spans="1:15" ht="13.5" customHeight="1">
      <c r="A362" s="17"/>
      <c r="B362" s="17"/>
      <c r="C362" s="17"/>
      <c r="D362" s="17"/>
      <c r="E362" s="17"/>
      <c r="F362" s="17"/>
      <c r="G362" s="17"/>
      <c r="H362" s="17"/>
      <c r="I362" s="17"/>
      <c r="J362" s="17"/>
      <c r="K362" s="16"/>
      <c r="L362" s="16"/>
      <c r="M362" s="16"/>
      <c r="N362" s="16"/>
      <c r="O362" s="16"/>
    </row>
    <row r="363" spans="1:15" ht="13.5" customHeight="1">
      <c r="A363" s="17"/>
      <c r="B363" s="17"/>
      <c r="C363" s="17"/>
      <c r="D363" s="17"/>
      <c r="E363" s="17"/>
      <c r="F363" s="17"/>
      <c r="G363" s="17"/>
      <c r="H363" s="17"/>
      <c r="I363" s="17"/>
      <c r="J363" s="17"/>
      <c r="K363" s="16"/>
      <c r="L363" s="16"/>
      <c r="M363" s="16"/>
      <c r="N363" s="16"/>
      <c r="O363" s="16"/>
    </row>
    <row r="364" spans="1:15" ht="13.5" customHeight="1">
      <c r="A364" s="17"/>
      <c r="B364" s="17"/>
      <c r="C364" s="17"/>
      <c r="D364" s="17"/>
      <c r="E364" s="17"/>
      <c r="F364" s="17"/>
      <c r="G364" s="17"/>
      <c r="H364" s="17"/>
      <c r="I364" s="17"/>
      <c r="J364" s="17"/>
      <c r="K364" s="16"/>
      <c r="L364" s="16"/>
      <c r="M364" s="16"/>
      <c r="N364" s="16"/>
      <c r="O364" s="16"/>
    </row>
    <row r="365" spans="1:15" ht="13.5" customHeight="1">
      <c r="A365" s="17"/>
      <c r="B365" s="17"/>
      <c r="C365" s="17"/>
      <c r="D365" s="17"/>
      <c r="E365" s="17"/>
      <c r="F365" s="17"/>
      <c r="G365" s="17"/>
      <c r="H365" s="17"/>
      <c r="I365" s="17"/>
      <c r="J365" s="17"/>
      <c r="K365" s="16"/>
      <c r="L365" s="16"/>
      <c r="M365" s="16"/>
      <c r="N365" s="16"/>
      <c r="O365" s="16"/>
    </row>
    <row r="366" spans="1:15" ht="13.5" customHeight="1">
      <c r="A366" s="17"/>
      <c r="B366" s="17"/>
      <c r="C366" s="17"/>
      <c r="D366" s="17"/>
      <c r="E366" s="17"/>
      <c r="F366" s="17"/>
      <c r="G366" s="17"/>
      <c r="H366" s="17"/>
      <c r="I366" s="17"/>
      <c r="J366" s="17"/>
      <c r="K366" s="16"/>
      <c r="L366" s="16"/>
      <c r="M366" s="16"/>
      <c r="N366" s="16"/>
      <c r="O366" s="16"/>
    </row>
    <row r="367" spans="1:15" ht="13.5" customHeight="1">
      <c r="A367" s="17"/>
      <c r="B367" s="17"/>
      <c r="C367" s="17"/>
      <c r="D367" s="17"/>
      <c r="E367" s="17"/>
      <c r="F367" s="17"/>
      <c r="G367" s="17"/>
      <c r="H367" s="17"/>
      <c r="I367" s="17"/>
      <c r="J367" s="17"/>
      <c r="K367" s="16"/>
      <c r="L367" s="16"/>
      <c r="M367" s="16"/>
      <c r="N367" s="16"/>
      <c r="O367" s="16"/>
    </row>
    <row r="368" spans="1:15" ht="13.5" customHeight="1">
      <c r="A368" s="17"/>
      <c r="B368" s="17"/>
      <c r="C368" s="17"/>
      <c r="D368" s="17"/>
      <c r="E368" s="17"/>
      <c r="F368" s="17"/>
      <c r="G368" s="17"/>
      <c r="H368" s="17"/>
      <c r="I368" s="17"/>
      <c r="J368" s="17"/>
      <c r="K368" s="16"/>
      <c r="L368" s="16"/>
      <c r="M368" s="16"/>
      <c r="N368" s="16"/>
      <c r="O368" s="16"/>
    </row>
    <row r="369" spans="1:15" ht="13.5" customHeight="1">
      <c r="A369" s="17"/>
      <c r="B369" s="17"/>
      <c r="C369" s="17"/>
      <c r="D369" s="17"/>
      <c r="E369" s="17"/>
      <c r="F369" s="17"/>
      <c r="G369" s="17"/>
      <c r="H369" s="17"/>
      <c r="I369" s="17"/>
      <c r="J369" s="17"/>
      <c r="K369" s="16"/>
      <c r="L369" s="16"/>
      <c r="M369" s="16"/>
      <c r="N369" s="16"/>
      <c r="O369" s="16"/>
    </row>
    <row r="370" spans="1:15" ht="13.5" customHeight="1">
      <c r="A370" s="17"/>
      <c r="B370" s="17"/>
      <c r="C370" s="17"/>
      <c r="D370" s="17"/>
      <c r="E370" s="17"/>
      <c r="F370" s="17"/>
      <c r="G370" s="17"/>
      <c r="H370" s="17"/>
      <c r="I370" s="17"/>
      <c r="J370" s="17"/>
      <c r="K370" s="16"/>
      <c r="L370" s="16"/>
      <c r="M370" s="16"/>
      <c r="N370" s="16"/>
      <c r="O370" s="16"/>
    </row>
    <row r="371" spans="1:15" ht="13.5" customHeight="1">
      <c r="A371" s="17"/>
      <c r="B371" s="17"/>
      <c r="C371" s="17"/>
      <c r="D371" s="17"/>
      <c r="E371" s="17"/>
      <c r="F371" s="17"/>
      <c r="G371" s="17"/>
      <c r="H371" s="17"/>
      <c r="I371" s="17"/>
      <c r="J371" s="17"/>
      <c r="K371" s="16"/>
      <c r="L371" s="16"/>
      <c r="M371" s="16"/>
      <c r="N371" s="16"/>
      <c r="O371" s="16"/>
    </row>
    <row r="372" spans="1:15" ht="13.5" customHeight="1">
      <c r="A372" s="17"/>
      <c r="B372" s="17"/>
      <c r="C372" s="17"/>
      <c r="D372" s="17"/>
      <c r="E372" s="17"/>
      <c r="F372" s="17"/>
      <c r="G372" s="17"/>
      <c r="H372" s="17"/>
      <c r="I372" s="17"/>
      <c r="J372" s="17"/>
      <c r="K372" s="16"/>
      <c r="L372" s="16"/>
      <c r="M372" s="16"/>
      <c r="N372" s="16"/>
      <c r="O372" s="16"/>
    </row>
    <row r="373" spans="1:15" ht="13.5" customHeight="1">
      <c r="A373" s="17"/>
      <c r="B373" s="17"/>
      <c r="C373" s="17"/>
      <c r="D373" s="17"/>
      <c r="E373" s="17"/>
      <c r="F373" s="17"/>
      <c r="G373" s="17"/>
      <c r="H373" s="17"/>
      <c r="I373" s="17"/>
      <c r="J373" s="17"/>
      <c r="K373" s="16"/>
      <c r="L373" s="16"/>
      <c r="M373" s="16"/>
      <c r="N373" s="16"/>
      <c r="O373" s="16"/>
    </row>
    <row r="374" spans="1:15" ht="13.5" customHeight="1">
      <c r="A374" s="17"/>
      <c r="B374" s="17"/>
      <c r="C374" s="17"/>
      <c r="D374" s="17"/>
      <c r="E374" s="17"/>
      <c r="F374" s="17"/>
      <c r="G374" s="17"/>
      <c r="H374" s="17"/>
      <c r="I374" s="17"/>
      <c r="J374" s="17"/>
      <c r="K374" s="16"/>
      <c r="L374" s="16"/>
      <c r="M374" s="16"/>
      <c r="N374" s="16"/>
      <c r="O374" s="16"/>
    </row>
    <row r="375" spans="1:15" ht="13.5" customHeight="1">
      <c r="A375" s="17"/>
      <c r="B375" s="17"/>
      <c r="C375" s="17"/>
      <c r="D375" s="17"/>
      <c r="E375" s="17"/>
      <c r="F375" s="17"/>
      <c r="G375" s="17"/>
      <c r="H375" s="17"/>
      <c r="I375" s="17"/>
      <c r="J375" s="17"/>
      <c r="K375" s="16"/>
      <c r="L375" s="16"/>
      <c r="M375" s="16"/>
      <c r="N375" s="16"/>
      <c r="O375" s="16"/>
    </row>
    <row r="376" spans="1:15" ht="13.5" customHeight="1">
      <c r="A376" s="17"/>
      <c r="B376" s="17"/>
      <c r="C376" s="17"/>
      <c r="D376" s="17"/>
      <c r="E376" s="17"/>
      <c r="F376" s="17"/>
      <c r="G376" s="17"/>
      <c r="H376" s="17"/>
      <c r="I376" s="17"/>
      <c r="J376" s="17"/>
      <c r="K376" s="16"/>
      <c r="L376" s="16"/>
      <c r="M376" s="16"/>
      <c r="N376" s="16"/>
      <c r="O376" s="16"/>
    </row>
    <row r="377" spans="1:15" ht="13.5" customHeight="1">
      <c r="A377" s="17"/>
      <c r="B377" s="17"/>
      <c r="C377" s="17"/>
      <c r="D377" s="17"/>
      <c r="E377" s="17"/>
      <c r="F377" s="17"/>
      <c r="G377" s="17"/>
      <c r="H377" s="17"/>
      <c r="I377" s="17"/>
      <c r="J377" s="17"/>
      <c r="K377" s="16"/>
      <c r="L377" s="16"/>
      <c r="M377" s="16"/>
      <c r="N377" s="16"/>
      <c r="O377" s="16"/>
    </row>
    <row r="378" spans="1:15" ht="13.5" customHeight="1">
      <c r="A378" s="17"/>
      <c r="B378" s="17"/>
      <c r="C378" s="17"/>
      <c r="D378" s="17"/>
      <c r="E378" s="17"/>
      <c r="F378" s="17"/>
      <c r="G378" s="17"/>
      <c r="H378" s="17"/>
      <c r="I378" s="17"/>
      <c r="J378" s="17"/>
      <c r="K378" s="16"/>
      <c r="L378" s="16"/>
      <c r="M378" s="16"/>
      <c r="N378" s="16"/>
      <c r="O378" s="16"/>
    </row>
    <row r="379" spans="1:15" ht="13.5" customHeight="1">
      <c r="A379" s="17"/>
      <c r="B379" s="17"/>
      <c r="C379" s="17"/>
      <c r="D379" s="17"/>
      <c r="E379" s="17"/>
      <c r="F379" s="17"/>
      <c r="G379" s="17"/>
      <c r="H379" s="17"/>
      <c r="I379" s="17"/>
      <c r="J379" s="17"/>
      <c r="K379" s="16"/>
      <c r="L379" s="16"/>
      <c r="M379" s="16"/>
      <c r="N379" s="16"/>
      <c r="O379" s="16"/>
    </row>
    <row r="380" spans="1:15" ht="13.5" customHeight="1">
      <c r="A380" s="17"/>
      <c r="B380" s="17"/>
      <c r="C380" s="17"/>
      <c r="D380" s="17"/>
      <c r="E380" s="17"/>
      <c r="F380" s="17"/>
      <c r="G380" s="17"/>
      <c r="H380" s="17"/>
      <c r="I380" s="17"/>
      <c r="J380" s="17"/>
      <c r="K380" s="16"/>
      <c r="L380" s="16"/>
      <c r="M380" s="16"/>
      <c r="N380" s="16"/>
      <c r="O380" s="16"/>
    </row>
    <row r="381" spans="1:15" ht="13.5" customHeight="1">
      <c r="A381" s="17"/>
      <c r="B381" s="17"/>
      <c r="C381" s="17"/>
      <c r="D381" s="17"/>
      <c r="E381" s="17"/>
      <c r="F381" s="17"/>
      <c r="G381" s="17"/>
      <c r="H381" s="17"/>
      <c r="I381" s="17"/>
      <c r="J381" s="17"/>
      <c r="K381" s="16"/>
      <c r="L381" s="16"/>
      <c r="M381" s="16"/>
      <c r="N381" s="16"/>
      <c r="O381" s="16"/>
    </row>
    <row r="382" spans="1:15" ht="13.5" customHeight="1">
      <c r="A382" s="17"/>
      <c r="B382" s="17"/>
      <c r="C382" s="17"/>
      <c r="D382" s="17"/>
      <c r="E382" s="17"/>
      <c r="F382" s="17"/>
      <c r="G382" s="17"/>
      <c r="H382" s="17"/>
      <c r="I382" s="17"/>
      <c r="J382" s="17"/>
      <c r="K382" s="16"/>
      <c r="L382" s="16"/>
      <c r="M382" s="16"/>
      <c r="N382" s="16"/>
      <c r="O382" s="16"/>
    </row>
    <row r="383" spans="1:15" ht="13.5" customHeight="1">
      <c r="A383" s="17"/>
      <c r="B383" s="17"/>
      <c r="C383" s="17"/>
      <c r="D383" s="17"/>
      <c r="E383" s="17"/>
      <c r="F383" s="17"/>
      <c r="G383" s="17"/>
      <c r="H383" s="17"/>
      <c r="I383" s="17"/>
      <c r="J383" s="17"/>
      <c r="K383" s="16"/>
      <c r="L383" s="16"/>
      <c r="M383" s="16"/>
      <c r="N383" s="16"/>
      <c r="O383" s="16"/>
    </row>
    <row r="384" spans="1:15" ht="13.5" customHeight="1">
      <c r="A384" s="17"/>
      <c r="B384" s="17"/>
      <c r="C384" s="17"/>
      <c r="D384" s="17"/>
      <c r="E384" s="17"/>
      <c r="F384" s="17"/>
      <c r="G384" s="17"/>
      <c r="H384" s="17"/>
      <c r="I384" s="17"/>
      <c r="J384" s="17"/>
      <c r="K384" s="16"/>
      <c r="L384" s="16"/>
      <c r="M384" s="16"/>
      <c r="N384" s="16"/>
      <c r="O384" s="16"/>
    </row>
    <row r="385" spans="1:15" ht="13.5" customHeight="1">
      <c r="A385" s="17"/>
      <c r="B385" s="17"/>
      <c r="C385" s="17"/>
      <c r="D385" s="17"/>
      <c r="E385" s="17"/>
      <c r="F385" s="17"/>
      <c r="G385" s="17"/>
      <c r="H385" s="17"/>
      <c r="I385" s="17"/>
      <c r="J385" s="17"/>
      <c r="K385" s="16"/>
      <c r="L385" s="16"/>
      <c r="M385" s="16"/>
      <c r="N385" s="16"/>
      <c r="O385" s="16"/>
    </row>
    <row r="386" spans="1:15" ht="13.5" customHeight="1">
      <c r="A386" s="17"/>
      <c r="B386" s="17"/>
      <c r="C386" s="17"/>
      <c r="D386" s="17"/>
      <c r="E386" s="17"/>
      <c r="F386" s="17"/>
      <c r="G386" s="17"/>
      <c r="H386" s="17"/>
      <c r="I386" s="17"/>
      <c r="J386" s="17"/>
      <c r="K386" s="16"/>
      <c r="L386" s="16"/>
      <c r="M386" s="16"/>
      <c r="N386" s="16"/>
      <c r="O386" s="16"/>
    </row>
    <row r="387" spans="1:15" ht="13.5" customHeight="1">
      <c r="A387" s="17"/>
      <c r="B387" s="17"/>
      <c r="C387" s="17"/>
      <c r="D387" s="17"/>
      <c r="E387" s="17"/>
      <c r="F387" s="17"/>
      <c r="G387" s="17"/>
      <c r="H387" s="17"/>
      <c r="I387" s="17"/>
      <c r="J387" s="17"/>
      <c r="K387" s="16"/>
      <c r="L387" s="16"/>
      <c r="M387" s="16"/>
      <c r="N387" s="16"/>
      <c r="O387" s="16"/>
    </row>
    <row r="388" spans="1:15" ht="13.5" customHeight="1">
      <c r="A388" s="17"/>
      <c r="B388" s="17"/>
      <c r="C388" s="17"/>
      <c r="D388" s="17"/>
      <c r="E388" s="17"/>
      <c r="F388" s="17"/>
      <c r="G388" s="17"/>
      <c r="H388" s="17"/>
      <c r="I388" s="17"/>
      <c r="J388" s="17"/>
      <c r="K388" s="16"/>
      <c r="L388" s="16"/>
      <c r="M388" s="16"/>
      <c r="N388" s="16"/>
      <c r="O388" s="16"/>
    </row>
    <row r="389" spans="1:15" ht="13.5" customHeight="1">
      <c r="A389" s="17"/>
      <c r="B389" s="17"/>
      <c r="C389" s="17"/>
      <c r="D389" s="17"/>
      <c r="E389" s="17"/>
      <c r="F389" s="17"/>
      <c r="G389" s="17"/>
      <c r="H389" s="17"/>
      <c r="I389" s="17"/>
      <c r="J389" s="17"/>
      <c r="K389" s="16"/>
      <c r="L389" s="16"/>
      <c r="M389" s="16"/>
      <c r="N389" s="16"/>
      <c r="O389" s="16"/>
    </row>
    <row r="390" spans="1:15" ht="13.5" customHeight="1">
      <c r="A390" s="17"/>
      <c r="B390" s="17"/>
      <c r="C390" s="17"/>
      <c r="D390" s="17"/>
      <c r="E390" s="17"/>
      <c r="F390" s="17"/>
      <c r="G390" s="17"/>
      <c r="H390" s="17"/>
      <c r="I390" s="17"/>
      <c r="J390" s="17"/>
      <c r="K390" s="16"/>
      <c r="L390" s="16"/>
      <c r="M390" s="16"/>
      <c r="N390" s="16"/>
      <c r="O390" s="16"/>
    </row>
    <row r="391" spans="1:15" ht="13.5" customHeight="1">
      <c r="A391" s="17"/>
      <c r="B391" s="17"/>
      <c r="C391" s="17"/>
      <c r="D391" s="17"/>
      <c r="E391" s="17"/>
      <c r="F391" s="17"/>
      <c r="G391" s="17"/>
      <c r="H391" s="17"/>
      <c r="I391" s="17"/>
      <c r="J391" s="17"/>
      <c r="K391" s="16"/>
      <c r="L391" s="16"/>
      <c r="M391" s="16"/>
      <c r="N391" s="16"/>
      <c r="O391" s="16"/>
    </row>
    <row r="392" spans="1:15" ht="13.5" customHeight="1">
      <c r="A392" s="17"/>
      <c r="B392" s="17"/>
      <c r="C392" s="17"/>
      <c r="D392" s="17"/>
      <c r="E392" s="17"/>
      <c r="F392" s="17"/>
      <c r="G392" s="17"/>
      <c r="H392" s="17"/>
      <c r="I392" s="17"/>
      <c r="J392" s="17"/>
      <c r="K392" s="16"/>
      <c r="L392" s="16"/>
      <c r="M392" s="16"/>
      <c r="N392" s="16"/>
      <c r="O392" s="16"/>
    </row>
    <row r="393" spans="1:15" ht="13.5" customHeight="1">
      <c r="A393" s="17"/>
      <c r="B393" s="17"/>
      <c r="C393" s="17"/>
      <c r="D393" s="17"/>
      <c r="E393" s="17"/>
      <c r="F393" s="17"/>
      <c r="G393" s="17"/>
      <c r="H393" s="17"/>
      <c r="I393" s="17"/>
      <c r="J393" s="17"/>
      <c r="K393" s="16"/>
      <c r="L393" s="16"/>
      <c r="M393" s="16"/>
      <c r="N393" s="16"/>
      <c r="O393" s="16"/>
    </row>
    <row r="394" spans="1:15" ht="13.5" customHeight="1">
      <c r="A394" s="17"/>
      <c r="B394" s="17"/>
      <c r="C394" s="17"/>
      <c r="D394" s="17"/>
      <c r="E394" s="17"/>
      <c r="F394" s="17"/>
      <c r="G394" s="17"/>
      <c r="H394" s="17"/>
      <c r="I394" s="17"/>
      <c r="J394" s="17"/>
      <c r="K394" s="16"/>
      <c r="L394" s="16"/>
      <c r="M394" s="16"/>
      <c r="N394" s="16"/>
      <c r="O394" s="16"/>
    </row>
    <row r="395" spans="1:15" ht="13.5" customHeight="1">
      <c r="A395" s="17"/>
      <c r="B395" s="17"/>
      <c r="C395" s="17"/>
      <c r="D395" s="17"/>
      <c r="E395" s="17"/>
      <c r="F395" s="17"/>
      <c r="G395" s="17"/>
      <c r="H395" s="17"/>
      <c r="I395" s="17"/>
      <c r="J395" s="17"/>
      <c r="K395" s="16"/>
      <c r="L395" s="16"/>
      <c r="M395" s="16"/>
      <c r="N395" s="16"/>
      <c r="O395" s="16"/>
    </row>
    <row r="396" spans="1:15" ht="13.5" customHeight="1">
      <c r="A396" s="17"/>
      <c r="B396" s="17"/>
      <c r="C396" s="17"/>
      <c r="D396" s="17"/>
      <c r="E396" s="17"/>
      <c r="F396" s="17"/>
      <c r="G396" s="17"/>
      <c r="H396" s="17"/>
      <c r="I396" s="17"/>
      <c r="J396" s="17"/>
      <c r="K396" s="16"/>
      <c r="L396" s="16"/>
      <c r="M396" s="16"/>
      <c r="N396" s="16"/>
      <c r="O396" s="16"/>
    </row>
    <row r="397" spans="1:15" ht="13.5" customHeight="1">
      <c r="A397" s="17"/>
      <c r="B397" s="17"/>
      <c r="C397" s="17"/>
      <c r="D397" s="17"/>
      <c r="E397" s="17"/>
      <c r="F397" s="17"/>
      <c r="G397" s="17"/>
      <c r="H397" s="17"/>
      <c r="I397" s="17"/>
      <c r="J397" s="17"/>
      <c r="K397" s="16"/>
      <c r="L397" s="16"/>
      <c r="M397" s="16"/>
      <c r="N397" s="16"/>
      <c r="O397" s="16"/>
    </row>
    <row r="398" spans="1:15" ht="13.5" customHeight="1">
      <c r="A398" s="17"/>
      <c r="B398" s="17"/>
      <c r="C398" s="17"/>
      <c r="D398" s="17"/>
      <c r="E398" s="17"/>
      <c r="F398" s="17"/>
      <c r="G398" s="17"/>
      <c r="H398" s="17"/>
      <c r="I398" s="17"/>
      <c r="J398" s="17"/>
      <c r="K398" s="16"/>
      <c r="L398" s="16"/>
      <c r="M398" s="16"/>
      <c r="N398" s="16"/>
      <c r="O398" s="16"/>
    </row>
    <row r="399" spans="1:15" ht="13.5" customHeight="1">
      <c r="A399" s="17"/>
      <c r="B399" s="17"/>
      <c r="C399" s="17"/>
      <c r="D399" s="17"/>
      <c r="E399" s="17"/>
      <c r="F399" s="17"/>
      <c r="G399" s="17"/>
      <c r="H399" s="17"/>
      <c r="I399" s="17"/>
      <c r="J399" s="17"/>
      <c r="K399" s="16"/>
      <c r="L399" s="16"/>
      <c r="M399" s="16"/>
      <c r="N399" s="16"/>
      <c r="O399" s="16"/>
    </row>
    <row r="400" spans="1:15" ht="13.5" customHeight="1">
      <c r="A400" s="17"/>
      <c r="B400" s="17"/>
      <c r="C400" s="17"/>
      <c r="D400" s="17"/>
      <c r="E400" s="17"/>
      <c r="F400" s="17"/>
      <c r="G400" s="17"/>
      <c r="H400" s="17"/>
      <c r="I400" s="17"/>
      <c r="J400" s="17"/>
      <c r="K400" s="16"/>
      <c r="L400" s="16"/>
      <c r="M400" s="16"/>
      <c r="N400" s="16"/>
      <c r="O400" s="16"/>
    </row>
    <row r="401" spans="1:15" ht="13.5" customHeight="1">
      <c r="A401" s="17"/>
      <c r="B401" s="17"/>
      <c r="C401" s="17"/>
      <c r="D401" s="17"/>
      <c r="E401" s="17"/>
      <c r="F401" s="17"/>
      <c r="G401" s="17"/>
      <c r="H401" s="17"/>
      <c r="I401" s="17"/>
      <c r="J401" s="17"/>
      <c r="K401" s="16"/>
      <c r="L401" s="16"/>
      <c r="M401" s="16"/>
      <c r="N401" s="16"/>
      <c r="O401" s="16"/>
    </row>
    <row r="402" spans="1:15" ht="13.5" customHeight="1">
      <c r="A402" s="17"/>
      <c r="B402" s="17"/>
      <c r="C402" s="17"/>
      <c r="D402" s="17"/>
      <c r="E402" s="17"/>
      <c r="F402" s="17"/>
      <c r="G402" s="17"/>
      <c r="H402" s="17"/>
      <c r="I402" s="17"/>
      <c r="J402" s="17"/>
      <c r="K402" s="16"/>
      <c r="L402" s="16"/>
      <c r="M402" s="16"/>
      <c r="N402" s="16"/>
      <c r="O402" s="16"/>
    </row>
    <row r="403" spans="1:15" ht="13.5" customHeight="1">
      <c r="A403" s="17"/>
      <c r="B403" s="17"/>
      <c r="C403" s="17"/>
      <c r="D403" s="17"/>
      <c r="E403" s="17"/>
      <c r="F403" s="17"/>
      <c r="G403" s="17"/>
      <c r="H403" s="17"/>
      <c r="I403" s="17"/>
      <c r="J403" s="17"/>
      <c r="K403" s="16"/>
      <c r="L403" s="16"/>
      <c r="M403" s="16"/>
      <c r="N403" s="16"/>
      <c r="O403" s="16"/>
    </row>
    <row r="404" spans="1:15" ht="13.5" customHeight="1">
      <c r="A404" s="17"/>
      <c r="B404" s="17"/>
      <c r="C404" s="17"/>
      <c r="D404" s="17"/>
      <c r="E404" s="17"/>
      <c r="F404" s="17"/>
      <c r="G404" s="17"/>
      <c r="H404" s="17"/>
      <c r="I404" s="17"/>
      <c r="J404" s="17"/>
      <c r="K404" s="16"/>
      <c r="L404" s="16"/>
      <c r="M404" s="16"/>
      <c r="N404" s="16"/>
      <c r="O404" s="16"/>
    </row>
    <row r="405" spans="1:15" ht="13.5" customHeight="1">
      <c r="A405" s="17"/>
      <c r="B405" s="17"/>
      <c r="C405" s="17"/>
      <c r="D405" s="17"/>
      <c r="E405" s="17"/>
      <c r="F405" s="17"/>
      <c r="G405" s="17"/>
      <c r="H405" s="17"/>
      <c r="I405" s="17"/>
      <c r="J405" s="17"/>
      <c r="K405" s="16"/>
      <c r="L405" s="16"/>
      <c r="M405" s="16"/>
      <c r="N405" s="16"/>
      <c r="O405" s="16"/>
    </row>
    <row r="406" spans="1:15" ht="13.5" customHeight="1">
      <c r="A406" s="17"/>
      <c r="B406" s="17"/>
      <c r="C406" s="17"/>
      <c r="D406" s="17"/>
      <c r="E406" s="17"/>
      <c r="F406" s="17"/>
      <c r="G406" s="17"/>
      <c r="H406" s="17"/>
      <c r="I406" s="17"/>
      <c r="J406" s="17"/>
      <c r="K406" s="16"/>
      <c r="L406" s="16"/>
      <c r="M406" s="16"/>
      <c r="N406" s="16"/>
      <c r="O406" s="16"/>
    </row>
    <row r="407" spans="1:15" ht="13.5" customHeight="1">
      <c r="A407" s="17"/>
      <c r="B407" s="17"/>
      <c r="C407" s="17"/>
      <c r="D407" s="17"/>
      <c r="E407" s="17"/>
      <c r="F407" s="17"/>
      <c r="G407" s="17"/>
      <c r="H407" s="17"/>
      <c r="I407" s="17"/>
      <c r="J407" s="17"/>
      <c r="K407" s="16"/>
      <c r="L407" s="16"/>
      <c r="M407" s="16"/>
      <c r="N407" s="16"/>
      <c r="O407" s="16"/>
    </row>
    <row r="408" spans="1:15" ht="13.5" customHeight="1">
      <c r="A408" s="17"/>
      <c r="B408" s="17"/>
      <c r="C408" s="17"/>
      <c r="D408" s="17"/>
      <c r="E408" s="17"/>
      <c r="F408" s="17"/>
      <c r="G408" s="17"/>
      <c r="H408" s="17"/>
      <c r="I408" s="17"/>
      <c r="J408" s="17"/>
      <c r="K408" s="16"/>
      <c r="L408" s="16"/>
      <c r="M408" s="16"/>
      <c r="N408" s="16"/>
      <c r="O408" s="16"/>
    </row>
    <row r="409" spans="1:15" ht="13.5" customHeight="1">
      <c r="A409" s="17"/>
      <c r="B409" s="17"/>
      <c r="C409" s="17"/>
      <c r="D409" s="17"/>
      <c r="E409" s="17"/>
      <c r="F409" s="17"/>
      <c r="G409" s="17"/>
      <c r="H409" s="17"/>
      <c r="I409" s="17"/>
      <c r="J409" s="17"/>
      <c r="K409" s="16"/>
      <c r="L409" s="16"/>
      <c r="M409" s="16"/>
      <c r="N409" s="16"/>
      <c r="O409" s="16"/>
    </row>
    <row r="410" spans="1:15" ht="13.5" customHeight="1">
      <c r="A410" s="17"/>
      <c r="B410" s="17"/>
      <c r="C410" s="17"/>
      <c r="D410" s="17"/>
      <c r="E410" s="17"/>
      <c r="F410" s="17"/>
      <c r="G410" s="17"/>
      <c r="H410" s="17"/>
      <c r="I410" s="17"/>
      <c r="J410" s="17"/>
      <c r="K410" s="16"/>
      <c r="L410" s="16"/>
      <c r="M410" s="16"/>
      <c r="N410" s="16"/>
      <c r="O410" s="16"/>
    </row>
    <row r="411" spans="1:15" ht="13.5" customHeight="1">
      <c r="A411" s="17"/>
      <c r="B411" s="17"/>
      <c r="C411" s="17"/>
      <c r="D411" s="17"/>
      <c r="E411" s="17"/>
      <c r="F411" s="17"/>
      <c r="G411" s="17"/>
      <c r="H411" s="17"/>
      <c r="I411" s="17"/>
      <c r="J411" s="17"/>
      <c r="K411" s="16"/>
      <c r="L411" s="16"/>
      <c r="M411" s="16"/>
      <c r="N411" s="16"/>
      <c r="O411" s="16"/>
    </row>
    <row r="412" spans="1:15" ht="13.5" customHeight="1">
      <c r="A412" s="17"/>
      <c r="B412" s="17"/>
      <c r="C412" s="17"/>
      <c r="D412" s="17"/>
      <c r="E412" s="17"/>
      <c r="F412" s="17"/>
      <c r="G412" s="17"/>
      <c r="H412" s="17"/>
      <c r="I412" s="17"/>
      <c r="J412" s="17"/>
      <c r="K412" s="16"/>
      <c r="L412" s="16"/>
      <c r="M412" s="16"/>
      <c r="N412" s="16"/>
      <c r="O412" s="16"/>
    </row>
    <row r="413" spans="1:15" ht="13.5" customHeight="1">
      <c r="A413" s="17"/>
      <c r="B413" s="17"/>
      <c r="C413" s="17"/>
      <c r="D413" s="17"/>
      <c r="E413" s="17"/>
      <c r="F413" s="17"/>
      <c r="G413" s="17"/>
      <c r="H413" s="17"/>
      <c r="I413" s="17"/>
      <c r="J413" s="17"/>
      <c r="K413" s="16"/>
      <c r="L413" s="16"/>
      <c r="M413" s="16"/>
      <c r="N413" s="16"/>
      <c r="O413" s="16"/>
    </row>
    <row r="414" spans="1:15" ht="13.5" customHeight="1">
      <c r="A414" s="17"/>
      <c r="B414" s="17"/>
      <c r="C414" s="17"/>
      <c r="D414" s="17"/>
      <c r="E414" s="17"/>
      <c r="F414" s="17"/>
      <c r="G414" s="17"/>
      <c r="H414" s="17"/>
      <c r="I414" s="17"/>
      <c r="J414" s="17"/>
      <c r="K414" s="16"/>
      <c r="L414" s="16"/>
      <c r="M414" s="16"/>
      <c r="N414" s="16"/>
      <c r="O414" s="16"/>
    </row>
    <row r="415" spans="1:15" ht="13.5" customHeight="1">
      <c r="A415" s="17"/>
      <c r="B415" s="17"/>
      <c r="C415" s="17"/>
      <c r="D415" s="17"/>
      <c r="E415" s="17"/>
      <c r="F415" s="17"/>
      <c r="G415" s="17"/>
      <c r="H415" s="17"/>
      <c r="I415" s="17"/>
      <c r="J415" s="17"/>
      <c r="K415" s="16"/>
      <c r="L415" s="16"/>
      <c r="M415" s="16"/>
      <c r="N415" s="16"/>
      <c r="O415" s="16"/>
    </row>
    <row r="416" spans="1:15" ht="13.5" customHeight="1">
      <c r="A416" s="17"/>
      <c r="B416" s="17"/>
      <c r="C416" s="17"/>
      <c r="D416" s="17"/>
      <c r="E416" s="17"/>
      <c r="F416" s="17"/>
      <c r="G416" s="17"/>
      <c r="H416" s="17"/>
      <c r="I416" s="17"/>
      <c r="J416" s="17"/>
      <c r="K416" s="16"/>
      <c r="L416" s="16"/>
      <c r="M416" s="16"/>
      <c r="N416" s="16"/>
      <c r="O416" s="16"/>
    </row>
    <row r="417" spans="1:15" ht="13.5" customHeight="1">
      <c r="A417" s="17"/>
      <c r="B417" s="17"/>
      <c r="C417" s="17"/>
      <c r="D417" s="17"/>
      <c r="E417" s="17"/>
      <c r="F417" s="17"/>
      <c r="G417" s="17"/>
      <c r="H417" s="17"/>
      <c r="I417" s="17"/>
      <c r="J417" s="17"/>
      <c r="K417" s="16"/>
      <c r="L417" s="16"/>
      <c r="M417" s="16"/>
      <c r="N417" s="16"/>
      <c r="O417" s="16"/>
    </row>
    <row r="418" spans="1:15" ht="13.5" customHeight="1">
      <c r="A418" s="17"/>
      <c r="B418" s="17"/>
      <c r="C418" s="17"/>
      <c r="D418" s="17"/>
      <c r="E418" s="17"/>
      <c r="F418" s="17"/>
      <c r="G418" s="17"/>
      <c r="H418" s="17"/>
      <c r="I418" s="17"/>
      <c r="J418" s="17"/>
      <c r="K418" s="16"/>
      <c r="L418" s="16"/>
      <c r="M418" s="16"/>
      <c r="N418" s="16"/>
      <c r="O418" s="16"/>
    </row>
    <row r="419" spans="1:15" ht="13.5" customHeight="1">
      <c r="A419" s="17"/>
      <c r="B419" s="17"/>
      <c r="C419" s="17"/>
      <c r="D419" s="17"/>
      <c r="E419" s="17"/>
      <c r="F419" s="17"/>
      <c r="G419" s="17"/>
      <c r="H419" s="17"/>
      <c r="I419" s="17"/>
      <c r="J419" s="17"/>
      <c r="K419" s="16"/>
      <c r="L419" s="16"/>
      <c r="M419" s="16"/>
      <c r="N419" s="16"/>
      <c r="O419" s="16"/>
    </row>
    <row r="420" spans="1:15" ht="13.5" customHeight="1">
      <c r="A420" s="17"/>
      <c r="B420" s="17"/>
      <c r="C420" s="17"/>
      <c r="D420" s="17"/>
      <c r="E420" s="17"/>
      <c r="F420" s="17"/>
      <c r="G420" s="17"/>
      <c r="H420" s="17"/>
      <c r="I420" s="17"/>
      <c r="J420" s="17"/>
      <c r="K420" s="16"/>
      <c r="L420" s="16"/>
      <c r="M420" s="16"/>
      <c r="N420" s="16"/>
      <c r="O420" s="16"/>
    </row>
    <row r="421" spans="1:15" ht="13.5" customHeight="1">
      <c r="A421" s="17"/>
      <c r="B421" s="17"/>
      <c r="C421" s="17"/>
      <c r="D421" s="17"/>
      <c r="E421" s="17"/>
      <c r="F421" s="17"/>
      <c r="G421" s="17"/>
      <c r="H421" s="17"/>
      <c r="I421" s="17"/>
      <c r="J421" s="17"/>
      <c r="K421" s="16"/>
      <c r="L421" s="16"/>
      <c r="M421" s="16"/>
      <c r="N421" s="16"/>
      <c r="O421" s="16"/>
    </row>
    <row r="422" spans="1:15" ht="13.5" customHeight="1">
      <c r="A422" s="17"/>
      <c r="B422" s="17"/>
      <c r="C422" s="17"/>
      <c r="D422" s="17"/>
      <c r="E422" s="17"/>
      <c r="F422" s="17"/>
      <c r="G422" s="17"/>
      <c r="H422" s="17"/>
      <c r="I422" s="17"/>
      <c r="J422" s="17"/>
      <c r="K422" s="16"/>
      <c r="L422" s="16"/>
      <c r="M422" s="16"/>
      <c r="N422" s="16"/>
      <c r="O422" s="16"/>
    </row>
    <row r="423" spans="1:15" ht="13.5" customHeight="1">
      <c r="A423" s="17"/>
      <c r="B423" s="17"/>
      <c r="C423" s="17"/>
      <c r="D423" s="17"/>
      <c r="E423" s="17"/>
      <c r="F423" s="17"/>
      <c r="G423" s="17"/>
      <c r="H423" s="17"/>
      <c r="I423" s="17"/>
      <c r="J423" s="17"/>
      <c r="K423" s="16"/>
      <c r="L423" s="16"/>
      <c r="M423" s="16"/>
      <c r="N423" s="16"/>
      <c r="O423" s="16"/>
    </row>
    <row r="424" spans="1:15" ht="13.5" customHeight="1">
      <c r="A424" s="17"/>
      <c r="B424" s="17"/>
      <c r="C424" s="17"/>
      <c r="D424" s="17"/>
      <c r="E424" s="17"/>
      <c r="F424" s="17"/>
      <c r="G424" s="17"/>
      <c r="H424" s="17"/>
      <c r="I424" s="17"/>
      <c r="J424" s="17"/>
      <c r="K424" s="16"/>
      <c r="L424" s="16"/>
      <c r="M424" s="16"/>
      <c r="N424" s="16"/>
      <c r="O424" s="16"/>
    </row>
    <row r="425" spans="1:15" ht="13.5" customHeight="1">
      <c r="A425" s="17"/>
      <c r="B425" s="17"/>
      <c r="C425" s="17"/>
      <c r="D425" s="17"/>
      <c r="E425" s="17"/>
      <c r="F425" s="17"/>
      <c r="G425" s="17"/>
      <c r="H425" s="17"/>
      <c r="I425" s="17"/>
      <c r="J425" s="17"/>
      <c r="K425" s="16"/>
      <c r="L425" s="16"/>
      <c r="M425" s="16"/>
      <c r="N425" s="16"/>
      <c r="O425" s="16"/>
    </row>
    <row r="426" spans="1:15" ht="13.5" customHeight="1">
      <c r="A426" s="17"/>
      <c r="B426" s="17"/>
      <c r="C426" s="17"/>
      <c r="D426" s="17"/>
      <c r="E426" s="17"/>
      <c r="F426" s="17"/>
      <c r="G426" s="17"/>
      <c r="H426" s="17"/>
      <c r="I426" s="17"/>
      <c r="J426" s="17"/>
      <c r="K426" s="16"/>
      <c r="L426" s="16"/>
      <c r="M426" s="16"/>
      <c r="N426" s="16"/>
      <c r="O426" s="16"/>
    </row>
    <row r="427" spans="1:15" ht="13.5" customHeight="1">
      <c r="A427" s="17"/>
      <c r="B427" s="17"/>
      <c r="C427" s="17"/>
      <c r="D427" s="17"/>
      <c r="E427" s="17"/>
      <c r="F427" s="17"/>
      <c r="G427" s="17"/>
      <c r="H427" s="17"/>
      <c r="I427" s="17"/>
      <c r="J427" s="17"/>
      <c r="K427" s="16"/>
      <c r="L427" s="16"/>
      <c r="M427" s="16"/>
      <c r="N427" s="16"/>
      <c r="O427" s="16"/>
    </row>
    <row r="428" spans="1:15" ht="13.5" customHeight="1">
      <c r="A428" s="17"/>
      <c r="B428" s="17"/>
      <c r="C428" s="17"/>
      <c r="D428" s="17"/>
      <c r="E428" s="17"/>
      <c r="F428" s="17"/>
      <c r="G428" s="17"/>
      <c r="H428" s="17"/>
      <c r="I428" s="17"/>
      <c r="J428" s="17"/>
      <c r="K428" s="16"/>
      <c r="L428" s="16"/>
      <c r="M428" s="16"/>
      <c r="N428" s="16"/>
      <c r="O428" s="16"/>
    </row>
    <row r="429" spans="1:15" ht="13.5" customHeight="1">
      <c r="A429" s="17"/>
      <c r="B429" s="17"/>
      <c r="C429" s="17"/>
      <c r="D429" s="17"/>
      <c r="E429" s="17"/>
      <c r="F429" s="17"/>
      <c r="G429" s="17"/>
      <c r="H429" s="17"/>
      <c r="I429" s="17"/>
      <c r="J429" s="17"/>
      <c r="K429" s="16"/>
      <c r="L429" s="16"/>
      <c r="M429" s="16"/>
      <c r="N429" s="16"/>
      <c r="O429" s="16"/>
    </row>
    <row r="430" spans="1:15" ht="13.5" customHeight="1">
      <c r="A430" s="17"/>
      <c r="B430" s="17"/>
      <c r="C430" s="17"/>
      <c r="D430" s="17"/>
      <c r="E430" s="17"/>
      <c r="F430" s="17"/>
      <c r="G430" s="17"/>
      <c r="H430" s="17"/>
      <c r="I430" s="17"/>
      <c r="J430" s="17"/>
      <c r="K430" s="16"/>
      <c r="L430" s="16"/>
      <c r="M430" s="16"/>
      <c r="N430" s="16"/>
      <c r="O430" s="16"/>
    </row>
    <row r="431" spans="1:15" ht="13.5" customHeight="1">
      <c r="A431" s="17"/>
      <c r="B431" s="17"/>
      <c r="C431" s="17"/>
      <c r="D431" s="17"/>
      <c r="E431" s="17"/>
      <c r="F431" s="17"/>
      <c r="G431" s="17"/>
      <c r="H431" s="17"/>
      <c r="I431" s="17"/>
      <c r="J431" s="17"/>
      <c r="K431" s="16"/>
      <c r="L431" s="16"/>
      <c r="M431" s="16"/>
      <c r="N431" s="16"/>
      <c r="O431" s="16"/>
    </row>
    <row r="432" spans="1:15" ht="13.5" customHeight="1">
      <c r="A432" s="17"/>
      <c r="B432" s="17"/>
      <c r="C432" s="17"/>
      <c r="D432" s="17"/>
      <c r="E432" s="17"/>
      <c r="F432" s="17"/>
      <c r="G432" s="17"/>
      <c r="H432" s="17"/>
      <c r="I432" s="17"/>
      <c r="J432" s="17"/>
      <c r="K432" s="16"/>
      <c r="L432" s="16"/>
      <c r="M432" s="16"/>
      <c r="N432" s="16"/>
      <c r="O432" s="16"/>
    </row>
    <row r="433" spans="1:15" ht="13.5" customHeight="1">
      <c r="A433" s="17"/>
      <c r="B433" s="17"/>
      <c r="C433" s="17"/>
      <c r="D433" s="17"/>
      <c r="E433" s="17"/>
      <c r="F433" s="17"/>
      <c r="G433" s="17"/>
      <c r="H433" s="17"/>
      <c r="I433" s="17"/>
      <c r="J433" s="17"/>
      <c r="K433" s="16"/>
      <c r="L433" s="16"/>
      <c r="M433" s="16"/>
      <c r="N433" s="16"/>
      <c r="O433" s="16"/>
    </row>
    <row r="434" spans="1:15" ht="13.5" customHeight="1">
      <c r="A434" s="17"/>
      <c r="B434" s="17"/>
      <c r="C434" s="17"/>
      <c r="D434" s="17"/>
      <c r="E434" s="17"/>
      <c r="F434" s="17"/>
      <c r="G434" s="17"/>
      <c r="H434" s="17"/>
      <c r="I434" s="17"/>
      <c r="J434" s="17"/>
      <c r="K434" s="16"/>
      <c r="L434" s="16"/>
      <c r="M434" s="16"/>
      <c r="N434" s="16"/>
      <c r="O434" s="16"/>
    </row>
    <row r="435" spans="1:15" ht="13.5" customHeight="1">
      <c r="A435" s="17"/>
      <c r="B435" s="17"/>
      <c r="C435" s="17"/>
      <c r="D435" s="17"/>
      <c r="E435" s="17"/>
      <c r="F435" s="17"/>
      <c r="G435" s="17"/>
      <c r="H435" s="17"/>
      <c r="I435" s="17"/>
      <c r="J435" s="17"/>
      <c r="K435" s="16"/>
      <c r="L435" s="16"/>
      <c r="M435" s="16"/>
      <c r="N435" s="16"/>
      <c r="O435" s="16"/>
    </row>
    <row r="436" spans="1:15" ht="13.5" customHeight="1">
      <c r="A436" s="17"/>
      <c r="B436" s="17"/>
      <c r="C436" s="17"/>
      <c r="D436" s="17"/>
      <c r="E436" s="17"/>
      <c r="F436" s="17"/>
      <c r="G436" s="17"/>
      <c r="H436" s="17"/>
      <c r="I436" s="17"/>
      <c r="J436" s="17"/>
      <c r="K436" s="16"/>
      <c r="L436" s="16"/>
      <c r="M436" s="16"/>
      <c r="N436" s="16"/>
      <c r="O436" s="16"/>
    </row>
    <row r="437" spans="1:15" ht="13.5" customHeight="1">
      <c r="A437" s="17"/>
      <c r="B437" s="17"/>
      <c r="C437" s="17"/>
      <c r="D437" s="17"/>
      <c r="E437" s="17"/>
      <c r="F437" s="17"/>
      <c r="G437" s="17"/>
      <c r="H437" s="17"/>
      <c r="I437" s="17"/>
      <c r="J437" s="17"/>
      <c r="K437" s="16"/>
      <c r="L437" s="16"/>
      <c r="M437" s="16"/>
      <c r="N437" s="16"/>
      <c r="O437" s="16"/>
    </row>
    <row r="438" spans="1:15" ht="13.5" customHeight="1">
      <c r="A438" s="17"/>
      <c r="B438" s="17"/>
      <c r="C438" s="17"/>
      <c r="D438" s="17"/>
      <c r="E438" s="17"/>
      <c r="F438" s="17"/>
      <c r="G438" s="17"/>
      <c r="H438" s="17"/>
      <c r="I438" s="17"/>
      <c r="J438" s="17"/>
      <c r="K438" s="16"/>
      <c r="L438" s="16"/>
      <c r="M438" s="16"/>
      <c r="N438" s="16"/>
      <c r="O438" s="16"/>
    </row>
    <row r="439" spans="1:15" ht="13.5" customHeight="1">
      <c r="A439" s="17"/>
      <c r="B439" s="17"/>
      <c r="C439" s="17"/>
      <c r="D439" s="17"/>
      <c r="E439" s="17"/>
      <c r="F439" s="17"/>
      <c r="G439" s="17"/>
      <c r="H439" s="17"/>
      <c r="I439" s="17"/>
      <c r="J439" s="17"/>
      <c r="K439" s="16"/>
      <c r="L439" s="16"/>
      <c r="M439" s="16"/>
      <c r="N439" s="16"/>
      <c r="O439" s="16"/>
    </row>
    <row r="440" spans="1:15" ht="13.5" customHeight="1">
      <c r="A440" s="17"/>
      <c r="B440" s="17"/>
      <c r="C440" s="17"/>
      <c r="D440" s="17"/>
      <c r="E440" s="17"/>
      <c r="F440" s="17"/>
      <c r="G440" s="17"/>
      <c r="H440" s="17"/>
      <c r="I440" s="17"/>
      <c r="J440" s="17"/>
      <c r="K440" s="16"/>
      <c r="L440" s="16"/>
      <c r="M440" s="16"/>
      <c r="N440" s="16"/>
      <c r="O440" s="16"/>
    </row>
    <row r="441" spans="1:15" ht="13.5" customHeight="1">
      <c r="A441" s="17"/>
      <c r="B441" s="17"/>
      <c r="C441" s="17"/>
      <c r="D441" s="17"/>
      <c r="E441" s="17"/>
      <c r="F441" s="17"/>
      <c r="G441" s="17"/>
      <c r="H441" s="17"/>
      <c r="I441" s="17"/>
      <c r="J441" s="17"/>
      <c r="K441" s="16"/>
      <c r="L441" s="16"/>
      <c r="M441" s="16"/>
      <c r="N441" s="16"/>
      <c r="O441" s="16"/>
    </row>
    <row r="442" spans="1:15" ht="13.5" customHeight="1">
      <c r="A442" s="17"/>
      <c r="B442" s="17"/>
      <c r="C442" s="17"/>
      <c r="D442" s="17"/>
      <c r="E442" s="17"/>
      <c r="F442" s="17"/>
      <c r="G442" s="17"/>
      <c r="H442" s="17"/>
      <c r="I442" s="17"/>
      <c r="J442" s="17"/>
      <c r="K442" s="16"/>
      <c r="L442" s="16"/>
      <c r="M442" s="16"/>
      <c r="N442" s="16"/>
      <c r="O442" s="16"/>
    </row>
    <row r="443" spans="1:15" ht="13.5" customHeight="1">
      <c r="A443" s="17"/>
      <c r="B443" s="17"/>
      <c r="C443" s="17"/>
      <c r="D443" s="17"/>
      <c r="E443" s="17"/>
      <c r="F443" s="17"/>
      <c r="G443" s="17"/>
      <c r="H443" s="17"/>
      <c r="I443" s="17"/>
      <c r="J443" s="17"/>
      <c r="K443" s="16"/>
      <c r="L443" s="16"/>
      <c r="M443" s="16"/>
      <c r="N443" s="16"/>
      <c r="O443" s="16"/>
    </row>
    <row r="444" spans="1:15" ht="13.5" customHeight="1">
      <c r="A444" s="17"/>
      <c r="B444" s="17"/>
      <c r="C444" s="17"/>
      <c r="D444" s="17"/>
      <c r="E444" s="17"/>
      <c r="F444" s="17"/>
      <c r="G444" s="17"/>
      <c r="H444" s="17"/>
      <c r="I444" s="17"/>
      <c r="J444" s="17"/>
      <c r="K444" s="16"/>
      <c r="L444" s="16"/>
      <c r="M444" s="16"/>
      <c r="N444" s="16"/>
      <c r="O444" s="16"/>
    </row>
    <row r="445" spans="1:15" ht="13.5" customHeight="1">
      <c r="A445" s="17"/>
      <c r="B445" s="17"/>
      <c r="C445" s="17"/>
      <c r="D445" s="17"/>
      <c r="E445" s="17"/>
      <c r="F445" s="17"/>
      <c r="G445" s="17"/>
      <c r="H445" s="17"/>
      <c r="I445" s="17"/>
      <c r="J445" s="17"/>
      <c r="K445" s="16"/>
      <c r="L445" s="16"/>
      <c r="M445" s="16"/>
      <c r="N445" s="16"/>
      <c r="O445" s="16"/>
    </row>
    <row r="446" spans="1:15" ht="13.5" customHeight="1">
      <c r="A446" s="17"/>
      <c r="B446" s="17"/>
      <c r="C446" s="17"/>
      <c r="D446" s="17"/>
      <c r="E446" s="17"/>
      <c r="F446" s="17"/>
      <c r="G446" s="17"/>
      <c r="H446" s="17"/>
      <c r="I446" s="17"/>
      <c r="J446" s="17"/>
      <c r="K446" s="16"/>
      <c r="L446" s="16"/>
      <c r="M446" s="16"/>
      <c r="N446" s="16"/>
      <c r="O446" s="16"/>
    </row>
    <row r="447" spans="1:15" ht="13.5" customHeight="1">
      <c r="A447" s="17"/>
      <c r="B447" s="17"/>
      <c r="C447" s="17"/>
      <c r="D447" s="17"/>
      <c r="E447" s="17"/>
      <c r="F447" s="17"/>
      <c r="G447" s="17"/>
      <c r="H447" s="17"/>
      <c r="I447" s="17"/>
      <c r="J447" s="17"/>
      <c r="K447" s="16"/>
      <c r="L447" s="16"/>
      <c r="M447" s="16"/>
      <c r="N447" s="16"/>
      <c r="O447" s="16"/>
    </row>
    <row r="448" spans="1:15" ht="13.5" customHeight="1">
      <c r="A448" s="17"/>
      <c r="B448" s="17"/>
      <c r="C448" s="17"/>
      <c r="D448" s="17"/>
      <c r="E448" s="17"/>
      <c r="F448" s="17"/>
      <c r="G448" s="17"/>
      <c r="H448" s="17"/>
      <c r="I448" s="17"/>
      <c r="J448" s="17"/>
      <c r="K448" s="16"/>
      <c r="L448" s="16"/>
      <c r="M448" s="16"/>
      <c r="N448" s="16"/>
      <c r="O448" s="16"/>
    </row>
    <row r="449" spans="1:15" ht="13.5" customHeight="1">
      <c r="A449" s="17"/>
      <c r="B449" s="17"/>
      <c r="C449" s="17"/>
      <c r="D449" s="17"/>
      <c r="E449" s="17"/>
      <c r="F449" s="17"/>
      <c r="G449" s="17"/>
      <c r="H449" s="17"/>
      <c r="I449" s="17"/>
      <c r="J449" s="17"/>
      <c r="K449" s="16"/>
      <c r="L449" s="16"/>
      <c r="M449" s="16"/>
      <c r="N449" s="16"/>
      <c r="O449" s="16"/>
    </row>
    <row r="450" spans="1:15" ht="13.5" customHeight="1">
      <c r="A450" s="17"/>
      <c r="B450" s="17"/>
      <c r="C450" s="17"/>
      <c r="D450" s="17"/>
      <c r="E450" s="17"/>
      <c r="F450" s="17"/>
      <c r="G450" s="17"/>
      <c r="H450" s="17"/>
      <c r="I450" s="17"/>
      <c r="J450" s="17"/>
      <c r="K450" s="16"/>
      <c r="L450" s="16"/>
      <c r="M450" s="16"/>
      <c r="N450" s="16"/>
      <c r="O450" s="16"/>
    </row>
    <row r="451" spans="1:15" ht="13.5" customHeight="1">
      <c r="A451" s="17"/>
      <c r="B451" s="17"/>
      <c r="C451" s="17"/>
      <c r="D451" s="17"/>
      <c r="E451" s="17"/>
      <c r="F451" s="17"/>
      <c r="G451" s="17"/>
      <c r="H451" s="17"/>
      <c r="I451" s="17"/>
      <c r="J451" s="17"/>
      <c r="K451" s="16"/>
      <c r="L451" s="16"/>
      <c r="M451" s="16"/>
      <c r="N451" s="16"/>
      <c r="O451" s="16"/>
    </row>
    <row r="452" spans="1:15" ht="13.5" customHeight="1">
      <c r="A452" s="17"/>
      <c r="B452" s="17"/>
      <c r="C452" s="17"/>
      <c r="D452" s="17"/>
      <c r="E452" s="17"/>
      <c r="F452" s="17"/>
      <c r="G452" s="17"/>
      <c r="H452" s="17"/>
      <c r="I452" s="17"/>
      <c r="J452" s="17"/>
      <c r="K452" s="16"/>
      <c r="L452" s="16"/>
      <c r="M452" s="16"/>
      <c r="N452" s="16"/>
      <c r="O452" s="16"/>
    </row>
    <row r="453" spans="1:15" ht="13.5" customHeight="1">
      <c r="A453" s="17"/>
      <c r="B453" s="17"/>
      <c r="C453" s="17"/>
      <c r="D453" s="17"/>
      <c r="E453" s="17"/>
      <c r="F453" s="17"/>
      <c r="G453" s="17"/>
      <c r="H453" s="17"/>
      <c r="I453" s="17"/>
      <c r="J453" s="17"/>
      <c r="K453" s="16"/>
      <c r="L453" s="16"/>
      <c r="M453" s="16"/>
      <c r="N453" s="16"/>
      <c r="O453" s="16"/>
    </row>
    <row r="454" spans="1:15" ht="13.5" customHeight="1">
      <c r="A454" s="17"/>
      <c r="B454" s="17"/>
      <c r="C454" s="17"/>
      <c r="D454" s="17"/>
      <c r="E454" s="17"/>
      <c r="F454" s="17"/>
      <c r="G454" s="17"/>
      <c r="H454" s="17"/>
      <c r="I454" s="17"/>
      <c r="J454" s="17"/>
      <c r="K454" s="16"/>
      <c r="L454" s="16"/>
      <c r="M454" s="16"/>
      <c r="N454" s="16"/>
      <c r="O454" s="16"/>
    </row>
    <row r="455" spans="1:15" ht="13.5" customHeight="1">
      <c r="A455" s="17"/>
      <c r="B455" s="17"/>
      <c r="C455" s="17"/>
      <c r="D455" s="17"/>
      <c r="E455" s="17"/>
      <c r="F455" s="17"/>
      <c r="G455" s="17"/>
      <c r="H455" s="17"/>
      <c r="I455" s="17"/>
      <c r="J455" s="17"/>
      <c r="K455" s="16"/>
      <c r="L455" s="16"/>
      <c r="M455" s="16"/>
      <c r="N455" s="16"/>
      <c r="O455" s="16"/>
    </row>
    <row r="456" spans="1:15" ht="13.5" customHeight="1">
      <c r="A456" s="17"/>
      <c r="B456" s="17"/>
      <c r="C456" s="17"/>
      <c r="D456" s="17"/>
      <c r="E456" s="17"/>
      <c r="F456" s="17"/>
      <c r="G456" s="17"/>
      <c r="H456" s="17"/>
      <c r="I456" s="17"/>
      <c r="J456" s="17"/>
      <c r="K456" s="16"/>
      <c r="L456" s="16"/>
      <c r="M456" s="16"/>
      <c r="N456" s="16"/>
      <c r="O456" s="16"/>
    </row>
    <row r="457" spans="1:15" ht="13.5" customHeight="1">
      <c r="A457" s="17"/>
      <c r="B457" s="17"/>
      <c r="C457" s="17"/>
      <c r="D457" s="17"/>
      <c r="E457" s="17"/>
      <c r="F457" s="17"/>
      <c r="G457" s="17"/>
      <c r="H457" s="17"/>
      <c r="I457" s="17"/>
      <c r="J457" s="17"/>
      <c r="K457" s="16"/>
      <c r="L457" s="16"/>
      <c r="M457" s="16"/>
      <c r="N457" s="16"/>
      <c r="O457" s="16"/>
    </row>
    <row r="458" spans="1:15" ht="13.5" customHeight="1">
      <c r="A458" s="17"/>
      <c r="B458" s="17"/>
      <c r="C458" s="17"/>
      <c r="D458" s="17"/>
      <c r="E458" s="17"/>
      <c r="F458" s="17"/>
      <c r="G458" s="17"/>
      <c r="H458" s="17"/>
      <c r="I458" s="17"/>
      <c r="J458" s="17"/>
      <c r="K458" s="16"/>
      <c r="L458" s="16"/>
      <c r="M458" s="16"/>
      <c r="N458" s="16"/>
      <c r="O458" s="16"/>
    </row>
    <row r="459" spans="1:15" ht="13.5" customHeight="1">
      <c r="A459" s="17"/>
      <c r="B459" s="17"/>
      <c r="C459" s="17"/>
      <c r="D459" s="17"/>
      <c r="E459" s="17"/>
      <c r="F459" s="17"/>
      <c r="G459" s="17"/>
      <c r="H459" s="17"/>
      <c r="I459" s="17"/>
      <c r="J459" s="17"/>
      <c r="K459" s="16"/>
      <c r="L459" s="16"/>
      <c r="M459" s="16"/>
      <c r="N459" s="16"/>
      <c r="O459" s="16"/>
    </row>
    <row r="460" spans="1:15" ht="13.5" customHeight="1">
      <c r="A460" s="17"/>
      <c r="B460" s="17"/>
      <c r="C460" s="17"/>
      <c r="D460" s="17"/>
      <c r="E460" s="17"/>
      <c r="F460" s="17"/>
      <c r="G460" s="17"/>
      <c r="H460" s="17"/>
      <c r="I460" s="17"/>
      <c r="J460" s="17"/>
      <c r="K460" s="16"/>
      <c r="L460" s="16"/>
      <c r="M460" s="16"/>
      <c r="N460" s="16"/>
      <c r="O460" s="16"/>
    </row>
    <row r="461" spans="1:15" ht="13.5" customHeight="1">
      <c r="A461" s="17"/>
      <c r="B461" s="17"/>
      <c r="C461" s="17"/>
      <c r="D461" s="17"/>
      <c r="E461" s="17"/>
      <c r="F461" s="17"/>
      <c r="G461" s="17"/>
      <c r="H461" s="17"/>
      <c r="I461" s="17"/>
      <c r="J461" s="17"/>
      <c r="K461" s="16"/>
      <c r="L461" s="16"/>
      <c r="M461" s="16"/>
      <c r="N461" s="16"/>
      <c r="O461" s="16"/>
    </row>
    <row r="462" spans="1:15" ht="13.5" customHeight="1">
      <c r="A462" s="17"/>
      <c r="B462" s="17"/>
      <c r="C462" s="17"/>
      <c r="D462" s="17"/>
      <c r="E462" s="17"/>
      <c r="F462" s="17"/>
      <c r="G462" s="17"/>
      <c r="H462" s="17"/>
      <c r="I462" s="17"/>
      <c r="J462" s="17"/>
      <c r="K462" s="16"/>
      <c r="L462" s="16"/>
      <c r="M462" s="16"/>
      <c r="N462" s="16"/>
      <c r="O462" s="16"/>
    </row>
    <row r="463" spans="1:15" ht="13.5" customHeight="1">
      <c r="A463" s="17"/>
      <c r="B463" s="17"/>
      <c r="C463" s="17"/>
      <c r="D463" s="17"/>
      <c r="E463" s="17"/>
      <c r="F463" s="17"/>
      <c r="G463" s="17"/>
      <c r="H463" s="17"/>
      <c r="I463" s="17"/>
      <c r="J463" s="17"/>
      <c r="K463" s="16"/>
      <c r="L463" s="16"/>
      <c r="M463" s="16"/>
      <c r="N463" s="16"/>
      <c r="O463" s="16"/>
    </row>
    <row r="464" spans="1:15" ht="13.5" customHeight="1">
      <c r="A464" s="17"/>
      <c r="B464" s="17"/>
      <c r="C464" s="17"/>
      <c r="D464" s="17"/>
      <c r="E464" s="17"/>
      <c r="F464" s="17"/>
      <c r="G464" s="17"/>
      <c r="H464" s="17"/>
      <c r="I464" s="17"/>
      <c r="J464" s="17"/>
      <c r="K464" s="16"/>
      <c r="L464" s="16"/>
      <c r="M464" s="16"/>
      <c r="N464" s="16"/>
      <c r="O464" s="16"/>
    </row>
    <row r="465" spans="1:15" ht="13.5" customHeight="1">
      <c r="A465" s="17"/>
      <c r="B465" s="17"/>
      <c r="C465" s="17"/>
      <c r="D465" s="17"/>
      <c r="E465" s="17"/>
      <c r="F465" s="17"/>
      <c r="G465" s="17"/>
      <c r="H465" s="17"/>
      <c r="I465" s="17"/>
      <c r="J465" s="17"/>
      <c r="K465" s="16"/>
      <c r="L465" s="16"/>
      <c r="M465" s="16"/>
      <c r="N465" s="16"/>
      <c r="O465" s="16"/>
    </row>
    <row r="466" spans="1:15" ht="13.5" customHeight="1">
      <c r="A466" s="17"/>
      <c r="B466" s="17"/>
      <c r="C466" s="17"/>
      <c r="D466" s="17"/>
      <c r="E466" s="17"/>
      <c r="F466" s="17"/>
      <c r="G466" s="17"/>
      <c r="H466" s="17"/>
      <c r="I466" s="17"/>
      <c r="J466" s="17"/>
      <c r="K466" s="16"/>
      <c r="L466" s="16"/>
      <c r="M466" s="16"/>
      <c r="N466" s="16"/>
      <c r="O466" s="16"/>
    </row>
    <row r="467" spans="1:15" ht="13.5" customHeight="1">
      <c r="A467" s="17"/>
      <c r="B467" s="17"/>
      <c r="C467" s="17"/>
      <c r="D467" s="17"/>
      <c r="E467" s="17"/>
      <c r="F467" s="17"/>
      <c r="G467" s="17"/>
      <c r="H467" s="17"/>
      <c r="I467" s="17"/>
      <c r="J467" s="17"/>
      <c r="K467" s="16"/>
      <c r="L467" s="16"/>
      <c r="M467" s="16"/>
      <c r="N467" s="16"/>
      <c r="O467" s="16"/>
    </row>
    <row r="468" spans="1:15" ht="13.5" customHeight="1">
      <c r="A468" s="17"/>
      <c r="B468" s="17"/>
      <c r="C468" s="17"/>
      <c r="D468" s="17"/>
      <c r="E468" s="17"/>
      <c r="F468" s="17"/>
      <c r="G468" s="17"/>
      <c r="H468" s="17"/>
      <c r="I468" s="17"/>
      <c r="J468" s="17"/>
      <c r="K468" s="16"/>
      <c r="L468" s="16"/>
      <c r="M468" s="16"/>
      <c r="N468" s="16"/>
      <c r="O468" s="16"/>
    </row>
    <row r="469" spans="1:15" ht="13.5" customHeight="1">
      <c r="A469" s="17"/>
      <c r="B469" s="17"/>
      <c r="C469" s="17"/>
      <c r="D469" s="17"/>
      <c r="E469" s="17"/>
      <c r="F469" s="17"/>
      <c r="G469" s="17"/>
      <c r="H469" s="17"/>
      <c r="I469" s="17"/>
      <c r="J469" s="17"/>
      <c r="K469" s="16"/>
      <c r="L469" s="16"/>
      <c r="M469" s="16"/>
      <c r="N469" s="16"/>
      <c r="O469" s="16"/>
    </row>
    <row r="470" spans="1:15" ht="13.5" customHeight="1">
      <c r="A470" s="17"/>
      <c r="B470" s="17"/>
      <c r="C470" s="17"/>
      <c r="D470" s="17"/>
      <c r="E470" s="17"/>
      <c r="F470" s="17"/>
      <c r="G470" s="17"/>
      <c r="H470" s="17"/>
      <c r="I470" s="17"/>
      <c r="J470" s="17"/>
      <c r="K470" s="16"/>
      <c r="L470" s="16"/>
      <c r="M470" s="16"/>
      <c r="N470" s="16"/>
      <c r="O470" s="16"/>
    </row>
    <row r="471" spans="1:15" ht="13.5" customHeight="1">
      <c r="A471" s="17"/>
      <c r="B471" s="17"/>
      <c r="C471" s="17"/>
      <c r="D471" s="17"/>
      <c r="E471" s="17"/>
      <c r="F471" s="17"/>
      <c r="G471" s="17"/>
      <c r="H471" s="17"/>
      <c r="I471" s="17"/>
      <c r="J471" s="17"/>
      <c r="K471" s="16"/>
      <c r="L471" s="16"/>
      <c r="M471" s="16"/>
      <c r="N471" s="16"/>
      <c r="O471" s="16"/>
    </row>
    <row r="472" spans="1:15" ht="13.5" customHeight="1">
      <c r="A472" s="17"/>
      <c r="B472" s="17"/>
      <c r="C472" s="17"/>
      <c r="D472" s="17"/>
      <c r="E472" s="17"/>
      <c r="F472" s="17"/>
      <c r="G472" s="17"/>
      <c r="H472" s="17"/>
      <c r="I472" s="17"/>
      <c r="J472" s="17"/>
      <c r="K472" s="16"/>
      <c r="L472" s="16"/>
      <c r="M472" s="16"/>
      <c r="N472" s="16"/>
      <c r="O472" s="16"/>
    </row>
    <row r="473" spans="1:15" ht="13.5" customHeight="1">
      <c r="A473" s="17"/>
      <c r="B473" s="17"/>
      <c r="C473" s="17"/>
      <c r="D473" s="17"/>
      <c r="E473" s="17"/>
      <c r="F473" s="17"/>
      <c r="G473" s="17"/>
      <c r="H473" s="17"/>
      <c r="I473" s="17"/>
      <c r="J473" s="17"/>
      <c r="K473" s="16"/>
      <c r="L473" s="16"/>
      <c r="M473" s="16"/>
      <c r="N473" s="16"/>
      <c r="O473" s="16"/>
    </row>
    <row r="474" spans="1:15" ht="13.5" customHeight="1">
      <c r="A474" s="17"/>
      <c r="B474" s="17"/>
      <c r="C474" s="17"/>
      <c r="D474" s="17"/>
      <c r="E474" s="17"/>
      <c r="F474" s="17"/>
      <c r="G474" s="17"/>
      <c r="H474" s="17"/>
      <c r="I474" s="17"/>
      <c r="J474" s="17"/>
      <c r="K474" s="16"/>
      <c r="L474" s="16"/>
      <c r="M474" s="16"/>
      <c r="N474" s="16"/>
      <c r="O474" s="16"/>
    </row>
    <row r="475" spans="1:15" ht="13.5" customHeight="1">
      <c r="A475" s="17"/>
      <c r="B475" s="17"/>
      <c r="C475" s="17"/>
      <c r="D475" s="17"/>
      <c r="E475" s="17"/>
      <c r="F475" s="17"/>
      <c r="G475" s="17"/>
      <c r="H475" s="17"/>
      <c r="I475" s="17"/>
      <c r="J475" s="17"/>
      <c r="K475" s="16"/>
      <c r="L475" s="16"/>
      <c r="M475" s="16"/>
      <c r="N475" s="16"/>
      <c r="O475" s="16"/>
    </row>
    <row r="476" spans="1:15" ht="13.5" customHeight="1">
      <c r="A476" s="17"/>
      <c r="B476" s="17"/>
      <c r="C476" s="17"/>
      <c r="D476" s="17"/>
      <c r="E476" s="17"/>
      <c r="F476" s="17"/>
      <c r="G476" s="17"/>
      <c r="H476" s="17"/>
      <c r="I476" s="17"/>
      <c r="J476" s="17"/>
      <c r="K476" s="16"/>
      <c r="L476" s="16"/>
      <c r="M476" s="16"/>
      <c r="N476" s="16"/>
      <c r="O476" s="16"/>
    </row>
    <row r="477" spans="1:15" ht="13.5" customHeight="1">
      <c r="A477" s="17"/>
      <c r="B477" s="17"/>
      <c r="C477" s="17"/>
      <c r="D477" s="17"/>
      <c r="E477" s="17"/>
      <c r="F477" s="17"/>
      <c r="G477" s="17"/>
      <c r="H477" s="17"/>
      <c r="I477" s="17"/>
      <c r="J477" s="17"/>
      <c r="K477" s="16"/>
      <c r="L477" s="16"/>
      <c r="M477" s="16"/>
      <c r="N477" s="16"/>
      <c r="O477" s="16"/>
    </row>
    <row r="478" spans="1:15" ht="13.5" customHeight="1">
      <c r="A478" s="17"/>
      <c r="B478" s="17"/>
      <c r="C478" s="17"/>
      <c r="D478" s="17"/>
      <c r="E478" s="17"/>
      <c r="F478" s="17"/>
      <c r="G478" s="17"/>
      <c r="H478" s="17"/>
      <c r="I478" s="17"/>
      <c r="J478" s="17"/>
      <c r="K478" s="16"/>
      <c r="L478" s="16"/>
      <c r="M478" s="16"/>
      <c r="N478" s="16"/>
      <c r="O478" s="16"/>
    </row>
    <row r="479" spans="1:15" ht="13.5" customHeight="1">
      <c r="A479" s="17"/>
      <c r="B479" s="17"/>
      <c r="C479" s="17"/>
      <c r="D479" s="17"/>
      <c r="E479" s="17"/>
      <c r="F479" s="17"/>
      <c r="G479" s="17"/>
      <c r="H479" s="17"/>
      <c r="I479" s="17"/>
      <c r="J479" s="17"/>
      <c r="K479" s="16"/>
      <c r="L479" s="16"/>
      <c r="M479" s="16"/>
      <c r="N479" s="16"/>
      <c r="O479" s="16"/>
    </row>
    <row r="480" spans="1:15" ht="13.5" customHeight="1">
      <c r="A480" s="17"/>
      <c r="B480" s="17"/>
      <c r="C480" s="17"/>
      <c r="D480" s="17"/>
      <c r="E480" s="17"/>
      <c r="F480" s="17"/>
      <c r="G480" s="17"/>
      <c r="H480" s="17"/>
      <c r="I480" s="17"/>
      <c r="J480" s="17"/>
      <c r="K480" s="16"/>
      <c r="L480" s="16"/>
      <c r="M480" s="16"/>
      <c r="N480" s="16"/>
      <c r="O480" s="16"/>
    </row>
    <row r="481" spans="1:15" ht="13.5" customHeight="1">
      <c r="A481" s="17"/>
      <c r="B481" s="17"/>
      <c r="C481" s="17"/>
      <c r="D481" s="17"/>
      <c r="E481" s="17"/>
      <c r="F481" s="17"/>
      <c r="G481" s="17"/>
      <c r="H481" s="17"/>
      <c r="I481" s="17"/>
      <c r="J481" s="17"/>
      <c r="K481" s="16"/>
      <c r="L481" s="16"/>
      <c r="M481" s="16"/>
      <c r="N481" s="16"/>
      <c r="O481" s="16"/>
    </row>
    <row r="482" spans="1:15" ht="13.5" customHeight="1">
      <c r="A482" s="17"/>
      <c r="B482" s="17"/>
      <c r="C482" s="17"/>
      <c r="D482" s="17"/>
      <c r="E482" s="17"/>
      <c r="F482" s="17"/>
      <c r="G482" s="17"/>
      <c r="H482" s="17"/>
      <c r="I482" s="17"/>
      <c r="J482" s="17"/>
      <c r="K482" s="16"/>
      <c r="L482" s="16"/>
      <c r="M482" s="16"/>
      <c r="N482" s="16"/>
      <c r="O482" s="16"/>
    </row>
    <row r="483" spans="1:15" ht="13.5" customHeight="1">
      <c r="A483" s="17"/>
      <c r="B483" s="17"/>
      <c r="C483" s="17"/>
      <c r="D483" s="17"/>
      <c r="E483" s="17"/>
      <c r="F483" s="17"/>
      <c r="G483" s="17"/>
      <c r="H483" s="17"/>
      <c r="I483" s="17"/>
      <c r="J483" s="17"/>
      <c r="K483" s="16"/>
      <c r="L483" s="16"/>
      <c r="M483" s="16"/>
      <c r="N483" s="16"/>
      <c r="O483" s="16"/>
    </row>
    <row r="484" spans="1:15" ht="13.5" customHeight="1">
      <c r="A484" s="17"/>
      <c r="B484" s="17"/>
      <c r="C484" s="17"/>
      <c r="D484" s="17"/>
      <c r="E484" s="17"/>
      <c r="F484" s="17"/>
      <c r="G484" s="17"/>
      <c r="H484" s="17"/>
      <c r="I484" s="17"/>
      <c r="J484" s="17"/>
      <c r="K484" s="16"/>
      <c r="L484" s="16"/>
      <c r="M484" s="16"/>
      <c r="N484" s="16"/>
      <c r="O484" s="16"/>
    </row>
    <row r="485" spans="1:15" ht="13.5" customHeight="1">
      <c r="A485" s="17"/>
      <c r="B485" s="17"/>
      <c r="C485" s="17"/>
      <c r="D485" s="17"/>
      <c r="E485" s="17"/>
      <c r="F485" s="17"/>
      <c r="G485" s="17"/>
      <c r="H485" s="17"/>
      <c r="I485" s="17"/>
      <c r="J485" s="17"/>
      <c r="K485" s="16"/>
      <c r="L485" s="16"/>
      <c r="M485" s="16"/>
      <c r="N485" s="16"/>
      <c r="O485" s="16"/>
    </row>
    <row r="486" spans="1:15" ht="13.5" customHeight="1">
      <c r="A486" s="17"/>
      <c r="B486" s="17"/>
      <c r="C486" s="17"/>
      <c r="D486" s="17"/>
      <c r="E486" s="17"/>
      <c r="F486" s="17"/>
      <c r="G486" s="17"/>
      <c r="H486" s="17"/>
      <c r="I486" s="17"/>
      <c r="J486" s="17"/>
      <c r="K486" s="16"/>
      <c r="L486" s="16"/>
      <c r="M486" s="16"/>
      <c r="N486" s="16"/>
      <c r="O486" s="16"/>
    </row>
    <row r="487" spans="1:15" ht="13.5" customHeight="1">
      <c r="A487" s="17"/>
      <c r="B487" s="17"/>
      <c r="C487" s="17"/>
      <c r="D487" s="17"/>
      <c r="E487" s="17"/>
      <c r="F487" s="17"/>
      <c r="G487" s="17"/>
      <c r="H487" s="17"/>
      <c r="I487" s="17"/>
      <c r="J487" s="17"/>
      <c r="K487" s="16"/>
      <c r="L487" s="16"/>
      <c r="M487" s="16"/>
      <c r="N487" s="16"/>
      <c r="O487" s="16"/>
    </row>
    <row r="488" spans="1:15" ht="13.5" customHeight="1">
      <c r="A488" s="17"/>
      <c r="B488" s="17"/>
      <c r="C488" s="17"/>
      <c r="D488" s="17"/>
      <c r="E488" s="17"/>
      <c r="F488" s="17"/>
      <c r="G488" s="17"/>
      <c r="H488" s="17"/>
      <c r="I488" s="17"/>
      <c r="J488" s="17"/>
      <c r="K488" s="16"/>
      <c r="L488" s="16"/>
      <c r="M488" s="16"/>
      <c r="N488" s="16"/>
      <c r="O488" s="16"/>
    </row>
    <row r="489" spans="1:15" ht="13.5" customHeight="1">
      <c r="A489" s="17"/>
      <c r="B489" s="17"/>
      <c r="C489" s="17"/>
      <c r="D489" s="17"/>
      <c r="E489" s="17"/>
      <c r="F489" s="17"/>
      <c r="G489" s="17"/>
      <c r="H489" s="17"/>
      <c r="I489" s="17"/>
      <c r="J489" s="17"/>
      <c r="K489" s="16"/>
      <c r="L489" s="16"/>
      <c r="M489" s="16"/>
      <c r="N489" s="16"/>
      <c r="O489" s="16"/>
    </row>
    <row r="490" spans="1:15" ht="13.5" customHeight="1">
      <c r="A490" s="17"/>
      <c r="B490" s="17"/>
      <c r="C490" s="17"/>
      <c r="D490" s="17"/>
      <c r="E490" s="17"/>
      <c r="F490" s="17"/>
      <c r="G490" s="17"/>
      <c r="H490" s="17"/>
      <c r="I490" s="17"/>
      <c r="J490" s="17"/>
      <c r="K490" s="16"/>
      <c r="L490" s="16"/>
      <c r="M490" s="16"/>
      <c r="N490" s="16"/>
      <c r="O490" s="16"/>
    </row>
    <row r="491" spans="1:15" ht="13.5" customHeight="1">
      <c r="A491" s="17"/>
      <c r="B491" s="17"/>
      <c r="C491" s="17"/>
      <c r="D491" s="17"/>
      <c r="E491" s="17"/>
      <c r="F491" s="17"/>
      <c r="G491" s="17"/>
      <c r="H491" s="17"/>
      <c r="I491" s="17"/>
      <c r="J491" s="17"/>
      <c r="K491" s="16"/>
      <c r="L491" s="16"/>
      <c r="M491" s="16"/>
      <c r="N491" s="16"/>
      <c r="O491" s="16"/>
    </row>
    <row r="492" spans="1:15" ht="13.5" customHeight="1">
      <c r="A492" s="17"/>
      <c r="B492" s="17"/>
      <c r="C492" s="17"/>
      <c r="D492" s="17"/>
      <c r="E492" s="17"/>
      <c r="F492" s="17"/>
      <c r="G492" s="17"/>
      <c r="H492" s="17"/>
      <c r="I492" s="17"/>
      <c r="J492" s="17"/>
      <c r="K492" s="16"/>
      <c r="L492" s="16"/>
      <c r="M492" s="16"/>
      <c r="N492" s="16"/>
      <c r="O492" s="16"/>
    </row>
    <row r="493" spans="1:15" ht="13.5" customHeight="1">
      <c r="A493" s="17"/>
      <c r="B493" s="17"/>
      <c r="C493" s="17"/>
      <c r="D493" s="17"/>
      <c r="E493" s="17"/>
      <c r="F493" s="17"/>
      <c r="G493" s="17"/>
      <c r="H493" s="17"/>
      <c r="I493" s="17"/>
      <c r="J493" s="17"/>
      <c r="K493" s="16"/>
      <c r="L493" s="16"/>
      <c r="M493" s="16"/>
      <c r="N493" s="16"/>
      <c r="O493" s="16"/>
    </row>
    <row r="494" spans="1:15" ht="13.5" customHeight="1">
      <c r="A494" s="17"/>
      <c r="B494" s="17"/>
      <c r="C494" s="17"/>
      <c r="D494" s="17"/>
      <c r="E494" s="17"/>
      <c r="F494" s="17"/>
      <c r="G494" s="17"/>
      <c r="H494" s="17"/>
      <c r="I494" s="17"/>
      <c r="J494" s="17"/>
      <c r="K494" s="16"/>
      <c r="L494" s="16"/>
      <c r="M494" s="16"/>
      <c r="N494" s="16"/>
      <c r="O494" s="16"/>
    </row>
    <row r="495" spans="1:15" ht="13.5" customHeight="1">
      <c r="A495" s="17"/>
      <c r="B495" s="17"/>
      <c r="C495" s="17"/>
      <c r="D495" s="17"/>
      <c r="E495" s="17"/>
      <c r="F495" s="17"/>
      <c r="G495" s="17"/>
      <c r="H495" s="17"/>
      <c r="I495" s="17"/>
      <c r="J495" s="17"/>
      <c r="K495" s="16"/>
      <c r="L495" s="16"/>
      <c r="M495" s="16"/>
      <c r="N495" s="16"/>
      <c r="O495" s="16"/>
    </row>
    <row r="496" spans="1:15" ht="13.5" customHeight="1">
      <c r="A496" s="17"/>
      <c r="B496" s="17"/>
      <c r="C496" s="17"/>
      <c r="D496" s="17"/>
      <c r="E496" s="17"/>
      <c r="F496" s="17"/>
      <c r="G496" s="17"/>
      <c r="H496" s="17"/>
      <c r="I496" s="17"/>
      <c r="J496" s="17"/>
      <c r="K496" s="16"/>
      <c r="L496" s="16"/>
      <c r="M496" s="16"/>
      <c r="N496" s="16"/>
      <c r="O496" s="16"/>
    </row>
    <row r="497" spans="1:15" ht="13.5" customHeight="1">
      <c r="A497" s="17"/>
      <c r="B497" s="17"/>
      <c r="C497" s="17"/>
      <c r="D497" s="17"/>
      <c r="E497" s="17"/>
      <c r="F497" s="17"/>
      <c r="G497" s="17"/>
      <c r="H497" s="17"/>
      <c r="I497" s="17"/>
      <c r="J497" s="17"/>
      <c r="K497" s="16"/>
      <c r="L497" s="16"/>
      <c r="M497" s="16"/>
      <c r="N497" s="16"/>
      <c r="O497" s="16"/>
    </row>
    <row r="498" spans="1:15" ht="13.5" customHeight="1">
      <c r="A498" s="17"/>
      <c r="B498" s="17"/>
      <c r="C498" s="17"/>
      <c r="D498" s="17"/>
      <c r="E498" s="17"/>
      <c r="F498" s="17"/>
      <c r="G498" s="17"/>
      <c r="H498" s="17"/>
      <c r="I498" s="17"/>
      <c r="J498" s="17"/>
      <c r="K498" s="16"/>
      <c r="L498" s="16"/>
      <c r="M498" s="16"/>
      <c r="N498" s="16"/>
      <c r="O498" s="16"/>
    </row>
    <row r="499" spans="1:15" ht="13.5" customHeight="1">
      <c r="A499" s="17"/>
      <c r="B499" s="17"/>
      <c r="C499" s="17"/>
      <c r="D499" s="17"/>
      <c r="E499" s="17"/>
      <c r="F499" s="17"/>
      <c r="G499" s="17"/>
      <c r="H499" s="17"/>
      <c r="I499" s="17"/>
      <c r="J499" s="17"/>
      <c r="K499" s="16"/>
      <c r="L499" s="16"/>
      <c r="M499" s="16"/>
      <c r="N499" s="16"/>
      <c r="O499" s="16"/>
    </row>
    <row r="500" spans="1:15" ht="13.5" customHeight="1">
      <c r="A500" s="17"/>
      <c r="B500" s="17"/>
      <c r="C500" s="17"/>
      <c r="D500" s="17"/>
      <c r="E500" s="17"/>
      <c r="F500" s="17"/>
      <c r="G500" s="17"/>
      <c r="H500" s="17"/>
      <c r="I500" s="17"/>
      <c r="J500" s="17"/>
      <c r="K500" s="16"/>
      <c r="L500" s="16"/>
      <c r="M500" s="16"/>
      <c r="N500" s="16"/>
      <c r="O500" s="16"/>
    </row>
    <row r="501" spans="1:15" ht="13.5" customHeight="1">
      <c r="A501" s="17"/>
      <c r="B501" s="17"/>
      <c r="C501" s="17"/>
      <c r="D501" s="17"/>
      <c r="E501" s="17"/>
      <c r="F501" s="17"/>
      <c r="G501" s="17"/>
      <c r="H501" s="17"/>
      <c r="I501" s="17"/>
      <c r="J501" s="17"/>
      <c r="K501" s="16"/>
      <c r="L501" s="16"/>
      <c r="M501" s="16"/>
      <c r="N501" s="16"/>
      <c r="O501" s="16"/>
    </row>
    <row r="502" spans="1:15" ht="13.5" customHeight="1">
      <c r="A502" s="17"/>
      <c r="B502" s="17"/>
      <c r="C502" s="17"/>
      <c r="D502" s="17"/>
      <c r="E502" s="17"/>
      <c r="F502" s="17"/>
      <c r="G502" s="17"/>
      <c r="H502" s="17"/>
      <c r="I502" s="17"/>
      <c r="J502" s="17"/>
      <c r="K502" s="16"/>
      <c r="L502" s="16"/>
      <c r="M502" s="16"/>
      <c r="N502" s="16"/>
      <c r="O502" s="16"/>
    </row>
    <row r="503" spans="1:15" ht="13.5" customHeight="1">
      <c r="A503" s="17"/>
      <c r="B503" s="17"/>
      <c r="C503" s="17"/>
      <c r="D503" s="17"/>
      <c r="E503" s="17"/>
      <c r="F503" s="17"/>
      <c r="G503" s="17"/>
      <c r="H503" s="17"/>
      <c r="I503" s="17"/>
      <c r="J503" s="17"/>
      <c r="K503" s="16"/>
      <c r="L503" s="16"/>
      <c r="M503" s="16"/>
      <c r="N503" s="16"/>
      <c r="O503" s="16"/>
    </row>
    <row r="504" spans="1:15" ht="13.5" customHeight="1">
      <c r="A504" s="17"/>
      <c r="B504" s="17"/>
      <c r="C504" s="17"/>
      <c r="D504" s="17"/>
      <c r="E504" s="17"/>
      <c r="F504" s="17"/>
      <c r="G504" s="17"/>
      <c r="H504" s="17"/>
      <c r="I504" s="17"/>
      <c r="J504" s="17"/>
      <c r="K504" s="16"/>
      <c r="L504" s="16"/>
      <c r="M504" s="16"/>
      <c r="N504" s="16"/>
      <c r="O504" s="16"/>
    </row>
    <row r="505" spans="1:15" ht="13.5" customHeight="1">
      <c r="A505" s="17"/>
      <c r="B505" s="17"/>
      <c r="C505" s="17"/>
      <c r="D505" s="17"/>
      <c r="E505" s="17"/>
      <c r="F505" s="17"/>
      <c r="G505" s="17"/>
      <c r="H505" s="17"/>
      <c r="I505" s="17"/>
      <c r="J505" s="17"/>
      <c r="K505" s="16"/>
      <c r="L505" s="16"/>
      <c r="M505" s="16"/>
      <c r="N505" s="16"/>
      <c r="O505" s="16"/>
    </row>
    <row r="506" spans="1:15" ht="13.5" customHeight="1">
      <c r="A506" s="17"/>
      <c r="B506" s="17"/>
      <c r="C506" s="17"/>
      <c r="D506" s="17"/>
      <c r="E506" s="17"/>
      <c r="F506" s="17"/>
      <c r="G506" s="17"/>
      <c r="H506" s="17"/>
      <c r="I506" s="17"/>
      <c r="J506" s="17"/>
      <c r="K506" s="16"/>
      <c r="L506" s="16"/>
      <c r="M506" s="16"/>
      <c r="N506" s="16"/>
      <c r="O506" s="16"/>
    </row>
    <row r="507" spans="1:15" ht="13.5" customHeight="1">
      <c r="A507" s="17"/>
      <c r="B507" s="17"/>
      <c r="C507" s="17"/>
      <c r="D507" s="17"/>
      <c r="E507" s="17"/>
      <c r="F507" s="17"/>
      <c r="G507" s="17"/>
      <c r="H507" s="17"/>
      <c r="I507" s="17"/>
      <c r="J507" s="17"/>
      <c r="K507" s="16"/>
      <c r="L507" s="16"/>
      <c r="M507" s="16"/>
      <c r="N507" s="16"/>
      <c r="O507" s="16"/>
    </row>
    <row r="508" spans="1:15" ht="13.5" customHeight="1">
      <c r="A508" s="17"/>
      <c r="B508" s="17"/>
      <c r="C508" s="17"/>
      <c r="D508" s="17"/>
      <c r="E508" s="17"/>
      <c r="F508" s="17"/>
      <c r="G508" s="17"/>
      <c r="H508" s="17"/>
      <c r="I508" s="17"/>
      <c r="J508" s="17"/>
      <c r="K508" s="16"/>
      <c r="L508" s="16"/>
      <c r="M508" s="16"/>
      <c r="N508" s="16"/>
      <c r="O508" s="16"/>
    </row>
    <row r="509" spans="1:15" ht="13.5" customHeight="1">
      <c r="A509" s="17"/>
      <c r="B509" s="17"/>
      <c r="C509" s="17"/>
      <c r="D509" s="17"/>
      <c r="E509" s="17"/>
      <c r="F509" s="17"/>
      <c r="G509" s="17"/>
      <c r="H509" s="17"/>
      <c r="I509" s="17"/>
      <c r="J509" s="17"/>
      <c r="K509" s="16"/>
      <c r="L509" s="16"/>
      <c r="M509" s="16"/>
      <c r="N509" s="16"/>
      <c r="O509" s="16"/>
    </row>
    <row r="510" spans="1:15" ht="13.5" customHeight="1">
      <c r="A510" s="17"/>
      <c r="B510" s="17"/>
      <c r="C510" s="17"/>
      <c r="D510" s="17"/>
      <c r="E510" s="17"/>
      <c r="F510" s="17"/>
      <c r="G510" s="17"/>
      <c r="H510" s="17"/>
      <c r="I510" s="17"/>
      <c r="J510" s="17"/>
      <c r="K510" s="16"/>
      <c r="L510" s="16"/>
      <c r="M510" s="16"/>
      <c r="N510" s="16"/>
      <c r="O510" s="16"/>
    </row>
    <row r="511" spans="1:15" ht="13.5" customHeight="1">
      <c r="A511" s="17"/>
      <c r="B511" s="17"/>
      <c r="C511" s="17"/>
      <c r="D511" s="17"/>
      <c r="E511" s="17"/>
      <c r="F511" s="17"/>
      <c r="G511" s="17"/>
      <c r="H511" s="17"/>
      <c r="I511" s="17"/>
      <c r="J511" s="17"/>
      <c r="K511" s="16"/>
      <c r="L511" s="16"/>
      <c r="M511" s="16"/>
      <c r="N511" s="16"/>
      <c r="O511" s="16"/>
    </row>
    <row r="512" spans="1:15" ht="13.5" customHeight="1">
      <c r="A512" s="17"/>
      <c r="B512" s="17"/>
      <c r="C512" s="17"/>
      <c r="D512" s="17"/>
      <c r="E512" s="17"/>
      <c r="F512" s="17"/>
      <c r="G512" s="17"/>
      <c r="H512" s="17"/>
      <c r="I512" s="17"/>
      <c r="J512" s="17"/>
      <c r="K512" s="16"/>
      <c r="L512" s="16"/>
      <c r="M512" s="16"/>
      <c r="N512" s="16"/>
      <c r="O512" s="16"/>
    </row>
    <row r="513" spans="1:15" ht="13.5" customHeight="1">
      <c r="A513" s="17"/>
      <c r="B513" s="17"/>
      <c r="C513" s="17"/>
      <c r="D513" s="17"/>
      <c r="E513" s="17"/>
      <c r="F513" s="17"/>
      <c r="G513" s="17"/>
      <c r="H513" s="17"/>
      <c r="I513" s="17"/>
      <c r="J513" s="17"/>
      <c r="K513" s="16"/>
      <c r="L513" s="16"/>
      <c r="M513" s="16"/>
      <c r="N513" s="16"/>
      <c r="O513" s="16"/>
    </row>
    <row r="514" spans="1:15" ht="13.5" customHeight="1">
      <c r="A514" s="17"/>
      <c r="B514" s="17"/>
      <c r="C514" s="17"/>
      <c r="D514" s="17"/>
      <c r="E514" s="17"/>
      <c r="F514" s="17"/>
      <c r="G514" s="17"/>
      <c r="H514" s="17"/>
      <c r="I514" s="17"/>
      <c r="J514" s="17"/>
      <c r="K514" s="16"/>
      <c r="L514" s="16"/>
      <c r="M514" s="16"/>
      <c r="N514" s="16"/>
      <c r="O514" s="16"/>
    </row>
    <row r="515" spans="1:15" ht="13.5" customHeight="1">
      <c r="A515" s="17"/>
      <c r="B515" s="17"/>
      <c r="C515" s="17"/>
      <c r="D515" s="17"/>
      <c r="E515" s="17"/>
      <c r="F515" s="17"/>
      <c r="G515" s="17"/>
      <c r="H515" s="17"/>
      <c r="I515" s="17"/>
      <c r="J515" s="17"/>
      <c r="K515" s="16"/>
      <c r="L515" s="16"/>
      <c r="M515" s="16"/>
      <c r="N515" s="16"/>
      <c r="O515" s="16"/>
    </row>
    <row r="516" spans="1:15" ht="13.5" customHeight="1">
      <c r="A516" s="17"/>
      <c r="B516" s="17"/>
      <c r="C516" s="17"/>
      <c r="D516" s="17"/>
      <c r="E516" s="17"/>
      <c r="F516" s="17"/>
      <c r="G516" s="17"/>
      <c r="H516" s="17"/>
      <c r="I516" s="17"/>
      <c r="J516" s="17"/>
      <c r="K516" s="16"/>
      <c r="L516" s="16"/>
      <c r="M516" s="16"/>
      <c r="N516" s="16"/>
      <c r="O516" s="16"/>
    </row>
    <row r="517" spans="1:15" ht="13.5" customHeight="1">
      <c r="A517" s="17"/>
      <c r="B517" s="17"/>
      <c r="C517" s="17"/>
      <c r="D517" s="17"/>
      <c r="E517" s="17"/>
      <c r="F517" s="17"/>
      <c r="G517" s="17"/>
      <c r="H517" s="17"/>
      <c r="I517" s="17"/>
      <c r="J517" s="17"/>
      <c r="K517" s="16"/>
      <c r="L517" s="16"/>
      <c r="M517" s="16"/>
      <c r="N517" s="16"/>
      <c r="O517" s="16"/>
    </row>
    <row r="518" spans="1:15" ht="13.5" customHeight="1">
      <c r="A518" s="17"/>
      <c r="B518" s="17"/>
      <c r="C518" s="17"/>
      <c r="D518" s="17"/>
      <c r="E518" s="17"/>
      <c r="F518" s="17"/>
      <c r="G518" s="17"/>
      <c r="H518" s="17"/>
      <c r="I518" s="17"/>
      <c r="J518" s="17"/>
      <c r="K518" s="16"/>
      <c r="L518" s="16"/>
      <c r="M518" s="16"/>
      <c r="N518" s="16"/>
      <c r="O518" s="16"/>
    </row>
    <row r="519" spans="1:15" ht="13.5" customHeight="1">
      <c r="A519" s="17"/>
      <c r="B519" s="17"/>
      <c r="C519" s="17"/>
      <c r="D519" s="17"/>
      <c r="E519" s="17"/>
      <c r="F519" s="17"/>
      <c r="G519" s="17"/>
      <c r="H519" s="17"/>
      <c r="I519" s="17"/>
      <c r="J519" s="17"/>
      <c r="K519" s="16"/>
      <c r="L519" s="16"/>
      <c r="M519" s="16"/>
      <c r="N519" s="16"/>
      <c r="O519" s="16"/>
    </row>
    <row r="520" spans="1:15" ht="13.5" customHeight="1">
      <c r="A520" s="17"/>
      <c r="B520" s="17"/>
      <c r="C520" s="17"/>
      <c r="D520" s="17"/>
      <c r="E520" s="17"/>
      <c r="F520" s="17"/>
      <c r="G520" s="17"/>
      <c r="H520" s="17"/>
      <c r="I520" s="17"/>
      <c r="J520" s="17"/>
      <c r="K520" s="16"/>
      <c r="L520" s="16"/>
      <c r="M520" s="16"/>
      <c r="N520" s="16"/>
      <c r="O520" s="16"/>
    </row>
    <row r="521" spans="1:15" ht="13.5" customHeight="1">
      <c r="A521" s="17"/>
      <c r="B521" s="17"/>
      <c r="C521" s="17"/>
      <c r="D521" s="17"/>
      <c r="E521" s="17"/>
      <c r="F521" s="17"/>
      <c r="G521" s="17"/>
      <c r="H521" s="17"/>
      <c r="I521" s="17"/>
      <c r="J521" s="17"/>
      <c r="K521" s="16"/>
      <c r="L521" s="16"/>
      <c r="M521" s="16"/>
      <c r="N521" s="16"/>
      <c r="O521" s="16"/>
    </row>
    <row r="522" spans="1:15" ht="13.5" customHeight="1">
      <c r="A522" s="17"/>
      <c r="B522" s="17"/>
      <c r="C522" s="17"/>
      <c r="D522" s="17"/>
      <c r="E522" s="17"/>
      <c r="F522" s="17"/>
      <c r="G522" s="17"/>
      <c r="H522" s="17"/>
      <c r="I522" s="17"/>
      <c r="J522" s="17"/>
      <c r="K522" s="16"/>
      <c r="L522" s="16"/>
      <c r="M522" s="16"/>
      <c r="N522" s="16"/>
      <c r="O522" s="16"/>
    </row>
    <row r="523" spans="1:15" ht="13.5" customHeight="1">
      <c r="A523" s="17"/>
      <c r="B523" s="17"/>
      <c r="C523" s="17"/>
      <c r="D523" s="17"/>
      <c r="E523" s="17"/>
      <c r="F523" s="17"/>
      <c r="G523" s="17"/>
      <c r="H523" s="17"/>
      <c r="I523" s="17"/>
      <c r="J523" s="17"/>
      <c r="K523" s="16"/>
      <c r="L523" s="16"/>
      <c r="M523" s="16"/>
      <c r="N523" s="16"/>
      <c r="O523" s="16"/>
    </row>
    <row r="524" spans="1:15" ht="13.5" customHeight="1">
      <c r="A524" s="17"/>
      <c r="B524" s="17"/>
      <c r="C524" s="17"/>
      <c r="D524" s="17"/>
      <c r="E524" s="17"/>
      <c r="F524" s="17"/>
      <c r="G524" s="17"/>
      <c r="H524" s="17"/>
      <c r="I524" s="17"/>
      <c r="J524" s="17"/>
      <c r="K524" s="16"/>
      <c r="L524" s="16"/>
      <c r="M524" s="16"/>
      <c r="N524" s="16"/>
      <c r="O524" s="16"/>
    </row>
    <row r="525" spans="1:15" ht="13.5" customHeight="1">
      <c r="A525" s="17"/>
      <c r="B525" s="17"/>
      <c r="C525" s="17"/>
      <c r="D525" s="17"/>
      <c r="E525" s="17"/>
      <c r="F525" s="17"/>
      <c r="G525" s="17"/>
      <c r="H525" s="17"/>
      <c r="I525" s="17"/>
      <c r="J525" s="17"/>
      <c r="K525" s="16"/>
      <c r="L525" s="16"/>
      <c r="M525" s="16"/>
      <c r="N525" s="16"/>
      <c r="O525" s="16"/>
    </row>
    <row r="526" spans="1:15" ht="13.5" customHeight="1">
      <c r="A526" s="17"/>
      <c r="B526" s="17"/>
      <c r="C526" s="17"/>
      <c r="D526" s="17"/>
      <c r="E526" s="17"/>
      <c r="F526" s="17"/>
      <c r="G526" s="17"/>
      <c r="H526" s="17"/>
      <c r="I526" s="17"/>
      <c r="J526" s="17"/>
      <c r="K526" s="16"/>
      <c r="L526" s="16"/>
      <c r="M526" s="16"/>
      <c r="N526" s="16"/>
      <c r="O526" s="16"/>
    </row>
    <row r="527" spans="1:15" ht="13.5" customHeight="1">
      <c r="A527" s="17"/>
      <c r="B527" s="17"/>
      <c r="C527" s="17"/>
      <c r="D527" s="17"/>
      <c r="E527" s="17"/>
      <c r="F527" s="17"/>
      <c r="G527" s="17"/>
      <c r="H527" s="17"/>
      <c r="I527" s="17"/>
      <c r="J527" s="17"/>
      <c r="K527" s="16"/>
      <c r="L527" s="16"/>
      <c r="M527" s="16"/>
      <c r="N527" s="16"/>
      <c r="O527" s="16"/>
    </row>
    <row r="528" spans="1:15" ht="13.5" customHeight="1">
      <c r="A528" s="17"/>
      <c r="B528" s="17"/>
      <c r="C528" s="17"/>
      <c r="D528" s="17"/>
      <c r="E528" s="17"/>
      <c r="F528" s="17"/>
      <c r="G528" s="17"/>
      <c r="H528" s="17"/>
      <c r="I528" s="17"/>
      <c r="J528" s="17"/>
      <c r="K528" s="16"/>
      <c r="L528" s="16"/>
      <c r="M528" s="16"/>
      <c r="N528" s="16"/>
      <c r="O528" s="16"/>
    </row>
    <row r="529" spans="1:15" ht="13.5" customHeight="1">
      <c r="A529" s="17"/>
      <c r="B529" s="17"/>
      <c r="C529" s="17"/>
      <c r="D529" s="17"/>
      <c r="E529" s="17"/>
      <c r="F529" s="17"/>
      <c r="G529" s="17"/>
      <c r="H529" s="17"/>
      <c r="I529" s="17"/>
      <c r="J529" s="17"/>
      <c r="K529" s="16"/>
      <c r="L529" s="16"/>
      <c r="M529" s="16"/>
      <c r="N529" s="16"/>
      <c r="O529" s="16"/>
    </row>
    <row r="530" spans="1:15" ht="13.5" customHeight="1">
      <c r="A530" s="17"/>
      <c r="B530" s="17"/>
      <c r="C530" s="17"/>
      <c r="D530" s="17"/>
      <c r="E530" s="17"/>
      <c r="F530" s="17"/>
      <c r="G530" s="17"/>
      <c r="H530" s="17"/>
      <c r="I530" s="17"/>
      <c r="J530" s="17"/>
      <c r="K530" s="16"/>
      <c r="L530" s="16"/>
      <c r="M530" s="16"/>
      <c r="N530" s="16"/>
      <c r="O530" s="16"/>
    </row>
    <row r="531" spans="1:15" ht="13.5" customHeight="1">
      <c r="A531" s="17"/>
      <c r="B531" s="17"/>
      <c r="C531" s="17"/>
      <c r="D531" s="17"/>
      <c r="E531" s="17"/>
      <c r="F531" s="17"/>
      <c r="G531" s="17"/>
      <c r="H531" s="17"/>
      <c r="I531" s="17"/>
      <c r="J531" s="17"/>
      <c r="K531" s="16"/>
      <c r="L531" s="16"/>
      <c r="M531" s="16"/>
      <c r="N531" s="16"/>
      <c r="O531" s="16"/>
    </row>
    <row r="532" spans="1:15" ht="13.5" customHeight="1">
      <c r="A532" s="17"/>
      <c r="B532" s="17"/>
      <c r="C532" s="17"/>
      <c r="D532" s="17"/>
      <c r="E532" s="17"/>
      <c r="F532" s="17"/>
      <c r="G532" s="17"/>
      <c r="H532" s="17"/>
      <c r="I532" s="17"/>
      <c r="J532" s="17"/>
      <c r="K532" s="16"/>
      <c r="L532" s="16"/>
      <c r="M532" s="16"/>
      <c r="N532" s="16"/>
      <c r="O532" s="16"/>
    </row>
    <row r="533" spans="1:15" ht="13.5" customHeight="1">
      <c r="A533" s="17"/>
      <c r="B533" s="17"/>
      <c r="C533" s="17"/>
      <c r="D533" s="17"/>
      <c r="E533" s="17"/>
      <c r="F533" s="17"/>
      <c r="G533" s="17"/>
      <c r="H533" s="17"/>
      <c r="I533" s="17"/>
      <c r="J533" s="17"/>
      <c r="K533" s="16"/>
      <c r="L533" s="16"/>
      <c r="M533" s="16"/>
      <c r="N533" s="16"/>
      <c r="O533" s="16"/>
    </row>
    <row r="534" spans="1:15" ht="13.5" customHeight="1">
      <c r="A534" s="17"/>
      <c r="B534" s="17"/>
      <c r="C534" s="17"/>
      <c r="D534" s="17"/>
      <c r="E534" s="17"/>
      <c r="F534" s="17"/>
      <c r="G534" s="17"/>
      <c r="H534" s="17"/>
      <c r="I534" s="17"/>
      <c r="J534" s="17"/>
      <c r="K534" s="16"/>
      <c r="L534" s="16"/>
      <c r="M534" s="16"/>
      <c r="N534" s="16"/>
      <c r="O534" s="16"/>
    </row>
    <row r="535" spans="1:15" ht="13.5" customHeight="1">
      <c r="A535" s="17"/>
      <c r="B535" s="17"/>
      <c r="C535" s="17"/>
      <c r="D535" s="17"/>
      <c r="E535" s="17"/>
      <c r="F535" s="17"/>
      <c r="G535" s="17"/>
      <c r="H535" s="17"/>
      <c r="I535" s="17"/>
      <c r="J535" s="17"/>
      <c r="K535" s="16"/>
      <c r="L535" s="16"/>
      <c r="M535" s="16"/>
      <c r="N535" s="16"/>
      <c r="O535" s="16"/>
    </row>
    <row r="536" spans="1:15" ht="13.5" customHeight="1">
      <c r="A536" s="17"/>
      <c r="B536" s="17"/>
      <c r="C536" s="17"/>
      <c r="D536" s="17"/>
      <c r="E536" s="17"/>
      <c r="F536" s="17"/>
      <c r="G536" s="17"/>
      <c r="H536" s="17"/>
      <c r="I536" s="17"/>
      <c r="J536" s="17"/>
      <c r="K536" s="16"/>
      <c r="L536" s="16"/>
      <c r="M536" s="16"/>
      <c r="N536" s="16"/>
      <c r="O536" s="16"/>
    </row>
    <row r="537" spans="1:15" ht="13.5" customHeight="1">
      <c r="A537" s="17"/>
      <c r="B537" s="17"/>
      <c r="C537" s="17"/>
      <c r="D537" s="17"/>
      <c r="E537" s="17"/>
      <c r="F537" s="17"/>
      <c r="G537" s="17"/>
      <c r="H537" s="17"/>
      <c r="I537" s="17"/>
      <c r="J537" s="17"/>
      <c r="K537" s="16"/>
      <c r="L537" s="16"/>
      <c r="M537" s="16"/>
      <c r="N537" s="16"/>
      <c r="O537" s="16"/>
    </row>
    <row r="538" spans="1:15" ht="13.5" customHeight="1">
      <c r="A538" s="17"/>
      <c r="B538" s="17"/>
      <c r="C538" s="17"/>
      <c r="D538" s="17"/>
      <c r="E538" s="17"/>
      <c r="F538" s="17"/>
      <c r="G538" s="17"/>
      <c r="H538" s="17"/>
      <c r="I538" s="17"/>
      <c r="J538" s="17"/>
      <c r="K538" s="16"/>
      <c r="L538" s="16"/>
      <c r="M538" s="16"/>
      <c r="N538" s="16"/>
      <c r="O538" s="16"/>
    </row>
    <row r="539" spans="1:15" ht="13.5" customHeight="1">
      <c r="A539" s="17"/>
      <c r="B539" s="17"/>
      <c r="C539" s="17"/>
      <c r="D539" s="17"/>
      <c r="E539" s="17"/>
      <c r="F539" s="17"/>
      <c r="G539" s="17"/>
      <c r="H539" s="17"/>
      <c r="I539" s="17"/>
      <c r="J539" s="17"/>
      <c r="K539" s="16"/>
      <c r="L539" s="16"/>
      <c r="M539" s="16"/>
      <c r="N539" s="16"/>
      <c r="O539" s="16"/>
    </row>
    <row r="540" spans="1:15" ht="13.5" customHeight="1">
      <c r="A540" s="17"/>
      <c r="B540" s="17"/>
      <c r="C540" s="17"/>
      <c r="D540" s="17"/>
      <c r="E540" s="17"/>
      <c r="F540" s="17"/>
      <c r="G540" s="17"/>
      <c r="H540" s="17"/>
      <c r="I540" s="17"/>
      <c r="J540" s="17"/>
      <c r="K540" s="16"/>
      <c r="L540" s="16"/>
      <c r="M540" s="16"/>
      <c r="N540" s="16"/>
      <c r="O540" s="16"/>
    </row>
    <row r="541" spans="1:15" ht="13.5" customHeight="1">
      <c r="A541" s="17"/>
      <c r="B541" s="17"/>
      <c r="C541" s="17"/>
      <c r="D541" s="17"/>
      <c r="E541" s="17"/>
      <c r="F541" s="17"/>
      <c r="G541" s="17"/>
      <c r="H541" s="17"/>
      <c r="I541" s="17"/>
      <c r="J541" s="17"/>
      <c r="K541" s="16"/>
      <c r="L541" s="16"/>
      <c r="M541" s="16"/>
      <c r="N541" s="16"/>
      <c r="O541" s="16"/>
    </row>
    <row r="542" spans="1:15" ht="13.5" customHeight="1">
      <c r="A542" s="17"/>
      <c r="B542" s="17"/>
      <c r="C542" s="17"/>
      <c r="D542" s="17"/>
      <c r="E542" s="17"/>
      <c r="F542" s="17"/>
      <c r="G542" s="17"/>
      <c r="H542" s="17"/>
      <c r="I542" s="17"/>
      <c r="J542" s="17"/>
      <c r="K542" s="16"/>
      <c r="L542" s="16"/>
      <c r="M542" s="16"/>
      <c r="N542" s="16"/>
      <c r="O542" s="16"/>
    </row>
    <row r="543" spans="1:15" ht="13.5" customHeight="1">
      <c r="A543" s="17"/>
      <c r="B543" s="17"/>
      <c r="C543" s="17"/>
      <c r="D543" s="17"/>
      <c r="E543" s="17"/>
      <c r="F543" s="17"/>
      <c r="G543" s="17"/>
      <c r="H543" s="17"/>
      <c r="I543" s="17"/>
      <c r="J543" s="17"/>
      <c r="K543" s="16"/>
      <c r="L543" s="16"/>
      <c r="M543" s="16"/>
      <c r="N543" s="16"/>
      <c r="O543" s="16"/>
    </row>
    <row r="544" spans="1:15" ht="13.5" customHeight="1">
      <c r="A544" s="17"/>
      <c r="B544" s="17"/>
      <c r="C544" s="17"/>
      <c r="D544" s="17"/>
      <c r="E544" s="17"/>
      <c r="F544" s="17"/>
      <c r="G544" s="17"/>
      <c r="H544" s="17"/>
      <c r="I544" s="17"/>
      <c r="J544" s="17"/>
      <c r="K544" s="16"/>
      <c r="L544" s="16"/>
      <c r="M544" s="16"/>
      <c r="N544" s="16"/>
      <c r="O544" s="16"/>
    </row>
    <row r="545" spans="1:15" ht="13.5" customHeight="1">
      <c r="A545" s="17"/>
      <c r="B545" s="17"/>
      <c r="C545" s="17"/>
      <c r="D545" s="17"/>
      <c r="E545" s="17"/>
      <c r="F545" s="17"/>
      <c r="G545" s="17"/>
      <c r="H545" s="17"/>
      <c r="I545" s="17"/>
      <c r="J545" s="17"/>
      <c r="K545" s="16"/>
      <c r="L545" s="16"/>
      <c r="M545" s="16"/>
      <c r="N545" s="16"/>
      <c r="O545" s="16"/>
    </row>
    <row r="546" spans="1:15" ht="13.5" customHeight="1">
      <c r="A546" s="17"/>
      <c r="B546" s="17"/>
      <c r="C546" s="17"/>
      <c r="D546" s="17"/>
      <c r="E546" s="17"/>
      <c r="F546" s="17"/>
      <c r="G546" s="17"/>
      <c r="H546" s="17"/>
      <c r="I546" s="17"/>
      <c r="J546" s="17"/>
      <c r="K546" s="16"/>
      <c r="L546" s="16"/>
      <c r="M546" s="16"/>
      <c r="N546" s="16"/>
      <c r="O546" s="16"/>
    </row>
    <row r="547" spans="1:15" ht="13.5" customHeight="1">
      <c r="A547" s="17"/>
      <c r="B547" s="17"/>
      <c r="C547" s="17"/>
      <c r="D547" s="17"/>
      <c r="E547" s="17"/>
      <c r="F547" s="17"/>
      <c r="G547" s="17"/>
      <c r="H547" s="17"/>
      <c r="I547" s="17"/>
      <c r="J547" s="17"/>
      <c r="K547" s="16"/>
      <c r="L547" s="16"/>
      <c r="M547" s="16"/>
      <c r="N547" s="16"/>
      <c r="O547" s="16"/>
    </row>
    <row r="548" spans="1:15" ht="13.5" customHeight="1">
      <c r="A548" s="17"/>
      <c r="B548" s="17"/>
      <c r="C548" s="17"/>
      <c r="D548" s="17"/>
      <c r="E548" s="17"/>
      <c r="F548" s="17"/>
      <c r="G548" s="17"/>
      <c r="H548" s="17"/>
      <c r="I548" s="17"/>
      <c r="J548" s="17"/>
      <c r="K548" s="16"/>
      <c r="L548" s="16"/>
      <c r="M548" s="16"/>
      <c r="N548" s="16"/>
      <c r="O548" s="16"/>
    </row>
    <row r="549" spans="1:15" ht="13.5" customHeight="1">
      <c r="A549" s="17"/>
      <c r="B549" s="17"/>
      <c r="C549" s="17"/>
      <c r="D549" s="17"/>
      <c r="E549" s="17"/>
      <c r="F549" s="17"/>
      <c r="G549" s="17"/>
      <c r="H549" s="17"/>
      <c r="I549" s="17"/>
      <c r="J549" s="17"/>
      <c r="K549" s="16"/>
      <c r="L549" s="16"/>
      <c r="M549" s="16"/>
      <c r="N549" s="16"/>
      <c r="O549" s="16"/>
    </row>
    <row r="550" spans="1:15" ht="13.5" customHeight="1">
      <c r="A550" s="17"/>
      <c r="B550" s="17"/>
      <c r="C550" s="17"/>
      <c r="D550" s="17"/>
      <c r="E550" s="17"/>
      <c r="F550" s="17"/>
      <c r="G550" s="17"/>
      <c r="H550" s="17"/>
      <c r="I550" s="17"/>
      <c r="J550" s="17"/>
      <c r="K550" s="16"/>
      <c r="L550" s="16"/>
      <c r="M550" s="16"/>
      <c r="N550" s="16"/>
      <c r="O550" s="16"/>
    </row>
    <row r="551" spans="1:15" ht="13.5" customHeight="1">
      <c r="A551" s="17"/>
      <c r="B551" s="17"/>
      <c r="C551" s="17"/>
      <c r="D551" s="17"/>
      <c r="E551" s="17"/>
      <c r="F551" s="17"/>
      <c r="G551" s="17"/>
      <c r="H551" s="17"/>
      <c r="I551" s="17"/>
      <c r="J551" s="17"/>
      <c r="K551" s="16"/>
      <c r="L551" s="16"/>
      <c r="M551" s="16"/>
      <c r="N551" s="16"/>
      <c r="O551" s="16"/>
    </row>
    <row r="552" spans="1:15" ht="13.5" customHeight="1">
      <c r="A552" s="17"/>
      <c r="B552" s="17"/>
      <c r="C552" s="17"/>
      <c r="D552" s="17"/>
      <c r="E552" s="17"/>
      <c r="F552" s="17"/>
      <c r="G552" s="17"/>
      <c r="H552" s="17"/>
      <c r="I552" s="17"/>
      <c r="J552" s="17"/>
      <c r="K552" s="16"/>
      <c r="L552" s="16"/>
      <c r="M552" s="16"/>
      <c r="N552" s="16"/>
      <c r="O552" s="16"/>
    </row>
    <row r="553" spans="1:15" ht="13.5" customHeight="1">
      <c r="A553" s="17"/>
      <c r="B553" s="17"/>
      <c r="C553" s="17"/>
      <c r="D553" s="17"/>
      <c r="E553" s="17"/>
      <c r="F553" s="17"/>
      <c r="G553" s="17"/>
      <c r="H553" s="17"/>
      <c r="I553" s="17"/>
      <c r="J553" s="17"/>
      <c r="K553" s="16"/>
      <c r="L553" s="16"/>
      <c r="M553" s="16"/>
      <c r="N553" s="16"/>
      <c r="O553" s="16"/>
    </row>
    <row r="554" spans="1:15" ht="13.5" customHeight="1">
      <c r="A554" s="17"/>
      <c r="B554" s="17"/>
      <c r="C554" s="17"/>
      <c r="D554" s="17"/>
      <c r="E554" s="17"/>
      <c r="F554" s="17"/>
      <c r="G554" s="17"/>
      <c r="H554" s="17"/>
      <c r="I554" s="17"/>
      <c r="J554" s="17"/>
      <c r="K554" s="16"/>
      <c r="L554" s="16"/>
      <c r="M554" s="16"/>
      <c r="N554" s="16"/>
      <c r="O554" s="16"/>
    </row>
    <row r="555" spans="1:15" ht="13.5" customHeight="1">
      <c r="A555" s="17"/>
      <c r="B555" s="17"/>
      <c r="C555" s="17"/>
      <c r="D555" s="17"/>
      <c r="E555" s="17"/>
      <c r="F555" s="17"/>
      <c r="G555" s="17"/>
      <c r="H555" s="17"/>
      <c r="I555" s="17"/>
      <c r="J555" s="17"/>
      <c r="K555" s="16"/>
      <c r="L555" s="16"/>
      <c r="M555" s="16"/>
      <c r="N555" s="16"/>
      <c r="O555" s="16"/>
    </row>
    <row r="556" spans="1:15" ht="13.5" customHeight="1">
      <c r="A556" s="17"/>
      <c r="B556" s="17"/>
      <c r="C556" s="17"/>
      <c r="D556" s="17"/>
      <c r="E556" s="17"/>
      <c r="F556" s="17"/>
      <c r="G556" s="17"/>
      <c r="H556" s="17"/>
      <c r="I556" s="17"/>
      <c r="J556" s="17"/>
      <c r="K556" s="16"/>
      <c r="L556" s="16"/>
      <c r="M556" s="16"/>
      <c r="N556" s="16"/>
      <c r="O556" s="16"/>
    </row>
    <row r="557" spans="1:15" ht="13.5" customHeight="1">
      <c r="A557" s="17"/>
      <c r="B557" s="17"/>
      <c r="C557" s="17"/>
      <c r="D557" s="17"/>
      <c r="E557" s="17"/>
      <c r="F557" s="17"/>
      <c r="G557" s="17"/>
      <c r="H557" s="17"/>
      <c r="I557" s="17"/>
      <c r="J557" s="17"/>
      <c r="K557" s="16"/>
      <c r="L557" s="16"/>
      <c r="M557" s="16"/>
      <c r="N557" s="16"/>
      <c r="O557" s="16"/>
    </row>
    <row r="558" spans="1:15" ht="13.5" customHeight="1">
      <c r="A558" s="17"/>
      <c r="B558" s="17"/>
      <c r="C558" s="17"/>
      <c r="D558" s="17"/>
      <c r="E558" s="17"/>
      <c r="F558" s="17"/>
      <c r="G558" s="17"/>
      <c r="H558" s="17"/>
      <c r="I558" s="17"/>
      <c r="J558" s="17"/>
      <c r="K558" s="16"/>
      <c r="L558" s="16"/>
      <c r="M558" s="16"/>
      <c r="N558" s="16"/>
      <c r="O558" s="16"/>
    </row>
    <row r="559" spans="1:15" ht="13.5" customHeight="1">
      <c r="A559" s="17"/>
      <c r="B559" s="17"/>
      <c r="C559" s="17"/>
      <c r="D559" s="17"/>
      <c r="E559" s="17"/>
      <c r="F559" s="17"/>
      <c r="G559" s="17"/>
      <c r="H559" s="17"/>
      <c r="I559" s="17"/>
      <c r="J559" s="17"/>
      <c r="K559" s="16"/>
      <c r="L559" s="16"/>
      <c r="M559" s="16"/>
      <c r="N559" s="16"/>
      <c r="O559" s="16"/>
    </row>
    <row r="560" spans="1:15" ht="13.5" customHeight="1">
      <c r="A560" s="17"/>
      <c r="B560" s="17"/>
      <c r="C560" s="17"/>
      <c r="D560" s="17"/>
      <c r="E560" s="17"/>
      <c r="F560" s="17"/>
      <c r="G560" s="17"/>
      <c r="H560" s="17"/>
      <c r="I560" s="17"/>
      <c r="J560" s="17"/>
      <c r="K560" s="16"/>
      <c r="L560" s="16"/>
      <c r="M560" s="16"/>
      <c r="N560" s="16"/>
      <c r="O560" s="16"/>
    </row>
    <row r="561" spans="1:15" ht="13.5" customHeight="1">
      <c r="A561" s="17"/>
      <c r="B561" s="17"/>
      <c r="C561" s="17"/>
      <c r="D561" s="17"/>
      <c r="E561" s="17"/>
      <c r="F561" s="17"/>
      <c r="G561" s="17"/>
      <c r="H561" s="17"/>
      <c r="I561" s="17"/>
      <c r="J561" s="17"/>
      <c r="K561" s="16"/>
      <c r="L561" s="16"/>
      <c r="M561" s="16"/>
      <c r="N561" s="16"/>
      <c r="O561" s="16"/>
    </row>
    <row r="562" spans="1:15" ht="13.5" customHeight="1">
      <c r="A562" s="17"/>
      <c r="B562" s="17"/>
      <c r="C562" s="17"/>
      <c r="D562" s="17"/>
      <c r="E562" s="17"/>
      <c r="F562" s="17"/>
      <c r="G562" s="17"/>
      <c r="H562" s="17"/>
      <c r="I562" s="17"/>
      <c r="J562" s="17"/>
      <c r="K562" s="16"/>
      <c r="L562" s="16"/>
      <c r="M562" s="16"/>
      <c r="N562" s="16"/>
      <c r="O562" s="16"/>
    </row>
    <row r="563" spans="1:15" ht="13.5" customHeight="1">
      <c r="A563" s="17"/>
      <c r="B563" s="17"/>
      <c r="C563" s="17"/>
      <c r="D563" s="17"/>
      <c r="E563" s="17"/>
      <c r="F563" s="17"/>
      <c r="G563" s="17"/>
      <c r="H563" s="17"/>
      <c r="I563" s="17"/>
      <c r="J563" s="17"/>
      <c r="K563" s="16"/>
      <c r="L563" s="16"/>
      <c r="M563" s="16"/>
      <c r="N563" s="16"/>
      <c r="O563" s="16"/>
    </row>
    <row r="564" spans="1:15" ht="13.5" customHeight="1">
      <c r="A564" s="17"/>
      <c r="B564" s="17"/>
      <c r="C564" s="17"/>
      <c r="D564" s="17"/>
      <c r="E564" s="17"/>
      <c r="F564" s="17"/>
      <c r="G564" s="17"/>
      <c r="H564" s="17"/>
      <c r="I564" s="17"/>
      <c r="J564" s="17"/>
      <c r="K564" s="16"/>
      <c r="L564" s="16"/>
      <c r="M564" s="16"/>
      <c r="N564" s="16"/>
      <c r="O564" s="16"/>
    </row>
    <row r="565" spans="1:15" ht="13.5" customHeight="1">
      <c r="A565" s="17"/>
      <c r="B565" s="17"/>
      <c r="C565" s="17"/>
      <c r="D565" s="17"/>
      <c r="E565" s="17"/>
      <c r="F565" s="17"/>
      <c r="G565" s="17"/>
      <c r="H565" s="17"/>
      <c r="I565" s="17"/>
      <c r="J565" s="17"/>
      <c r="K565" s="16"/>
      <c r="L565" s="16"/>
      <c r="M565" s="16"/>
      <c r="N565" s="16"/>
      <c r="O565" s="16"/>
    </row>
    <row r="566" spans="1:15" ht="13.5" customHeight="1">
      <c r="A566" s="17"/>
      <c r="B566" s="17"/>
      <c r="C566" s="17"/>
      <c r="D566" s="17"/>
      <c r="E566" s="17"/>
      <c r="F566" s="17"/>
      <c r="G566" s="17"/>
      <c r="H566" s="17"/>
      <c r="I566" s="17"/>
      <c r="J566" s="17"/>
      <c r="K566" s="16"/>
      <c r="L566" s="16"/>
      <c r="M566" s="16"/>
      <c r="N566" s="16"/>
      <c r="O566" s="16"/>
    </row>
    <row r="567" spans="1:15" ht="13.5" customHeight="1">
      <c r="A567" s="17"/>
      <c r="B567" s="17"/>
      <c r="C567" s="17"/>
      <c r="D567" s="17"/>
      <c r="E567" s="17"/>
      <c r="F567" s="17"/>
      <c r="G567" s="17"/>
      <c r="H567" s="17"/>
      <c r="I567" s="17"/>
      <c r="J567" s="17"/>
      <c r="K567" s="16"/>
      <c r="L567" s="16"/>
      <c r="M567" s="16"/>
      <c r="N567" s="16"/>
      <c r="O567" s="16"/>
    </row>
    <row r="568" spans="1:15" ht="13.5" customHeight="1">
      <c r="A568" s="17"/>
      <c r="B568" s="17"/>
      <c r="C568" s="17"/>
      <c r="D568" s="17"/>
      <c r="E568" s="17"/>
      <c r="F568" s="17"/>
      <c r="G568" s="17"/>
      <c r="H568" s="17"/>
      <c r="I568" s="17"/>
      <c r="J568" s="17"/>
      <c r="K568" s="16"/>
      <c r="L568" s="16"/>
      <c r="M568" s="16"/>
      <c r="N568" s="16"/>
      <c r="O568" s="16"/>
    </row>
    <row r="569" spans="1:15" ht="13.5" customHeight="1">
      <c r="A569" s="17"/>
      <c r="B569" s="17"/>
      <c r="C569" s="17"/>
      <c r="D569" s="17"/>
      <c r="E569" s="17"/>
      <c r="F569" s="17"/>
      <c r="G569" s="17"/>
      <c r="H569" s="17"/>
      <c r="I569" s="17"/>
      <c r="J569" s="17"/>
      <c r="K569" s="16"/>
      <c r="L569" s="16"/>
      <c r="M569" s="16"/>
      <c r="N569" s="16"/>
      <c r="O569" s="16"/>
    </row>
    <row r="570" spans="1:15" ht="13.5" customHeight="1">
      <c r="A570" s="17"/>
      <c r="B570" s="17"/>
      <c r="C570" s="17"/>
      <c r="D570" s="17"/>
      <c r="E570" s="17"/>
      <c r="F570" s="17"/>
      <c r="G570" s="17"/>
      <c r="H570" s="17"/>
      <c r="I570" s="17"/>
      <c r="J570" s="17"/>
      <c r="K570" s="16"/>
      <c r="L570" s="16"/>
      <c r="M570" s="16"/>
      <c r="N570" s="16"/>
      <c r="O570" s="16"/>
    </row>
    <row r="571" spans="1:15" ht="13.5" customHeight="1">
      <c r="A571" s="17"/>
      <c r="B571" s="17"/>
      <c r="C571" s="17"/>
      <c r="D571" s="17"/>
      <c r="E571" s="17"/>
      <c r="F571" s="17"/>
      <c r="G571" s="17"/>
      <c r="H571" s="17"/>
      <c r="I571" s="17"/>
      <c r="J571" s="17"/>
      <c r="K571" s="16"/>
      <c r="L571" s="16"/>
      <c r="M571" s="16"/>
      <c r="N571" s="16"/>
      <c r="O571" s="16"/>
    </row>
    <row r="572" spans="1:15" ht="13.5" customHeight="1">
      <c r="A572" s="17"/>
      <c r="B572" s="17"/>
      <c r="C572" s="17"/>
      <c r="D572" s="17"/>
      <c r="E572" s="17"/>
      <c r="F572" s="17"/>
      <c r="G572" s="17"/>
      <c r="H572" s="17"/>
      <c r="I572" s="17"/>
      <c r="J572" s="17"/>
      <c r="K572" s="16"/>
      <c r="L572" s="16"/>
      <c r="M572" s="16"/>
      <c r="N572" s="16"/>
      <c r="O572" s="16"/>
    </row>
    <row r="573" spans="1:15" ht="13.5" customHeight="1">
      <c r="A573" s="17"/>
      <c r="B573" s="17"/>
      <c r="C573" s="17"/>
      <c r="D573" s="17"/>
      <c r="E573" s="17"/>
      <c r="F573" s="17"/>
      <c r="G573" s="17"/>
      <c r="H573" s="17"/>
      <c r="I573" s="17"/>
      <c r="J573" s="17"/>
      <c r="K573" s="16"/>
      <c r="L573" s="16"/>
      <c r="M573" s="16"/>
      <c r="N573" s="16"/>
      <c r="O573" s="16"/>
    </row>
    <row r="574" spans="1:15" ht="13.5" customHeight="1">
      <c r="A574" s="17"/>
      <c r="B574" s="17"/>
      <c r="C574" s="17"/>
      <c r="D574" s="17"/>
      <c r="E574" s="17"/>
      <c r="F574" s="17"/>
      <c r="G574" s="17"/>
      <c r="H574" s="17"/>
      <c r="I574" s="17"/>
      <c r="J574" s="17"/>
      <c r="K574" s="16"/>
      <c r="L574" s="16"/>
      <c r="M574" s="16"/>
      <c r="N574" s="16"/>
      <c r="O574" s="16"/>
    </row>
    <row r="575" spans="1:15" ht="13.5" customHeight="1">
      <c r="A575" s="17"/>
      <c r="B575" s="17"/>
      <c r="C575" s="17"/>
      <c r="D575" s="17"/>
      <c r="E575" s="17"/>
      <c r="F575" s="17"/>
      <c r="G575" s="17"/>
      <c r="H575" s="17"/>
      <c r="I575" s="17"/>
      <c r="J575" s="17"/>
      <c r="K575" s="16"/>
      <c r="L575" s="16"/>
      <c r="M575" s="16"/>
      <c r="N575" s="16"/>
      <c r="O575" s="16"/>
    </row>
    <row r="576" spans="1:15" ht="13.5" customHeight="1">
      <c r="A576" s="17"/>
      <c r="B576" s="17"/>
      <c r="C576" s="17"/>
      <c r="D576" s="17"/>
      <c r="E576" s="17"/>
      <c r="F576" s="17"/>
      <c r="G576" s="17"/>
      <c r="H576" s="17"/>
      <c r="I576" s="17"/>
      <c r="J576" s="17"/>
      <c r="K576" s="16"/>
      <c r="L576" s="16"/>
      <c r="M576" s="16"/>
      <c r="N576" s="16"/>
      <c r="O576" s="16"/>
    </row>
    <row r="577" spans="1:15" ht="13.5" customHeight="1">
      <c r="A577" s="17"/>
      <c r="B577" s="17"/>
      <c r="C577" s="17"/>
      <c r="D577" s="17"/>
      <c r="E577" s="17"/>
      <c r="F577" s="17"/>
      <c r="G577" s="17"/>
      <c r="H577" s="17"/>
      <c r="I577" s="17"/>
      <c r="J577" s="17"/>
      <c r="K577" s="16"/>
      <c r="L577" s="16"/>
      <c r="M577" s="16"/>
      <c r="N577" s="16"/>
      <c r="O577" s="16"/>
    </row>
    <row r="578" spans="1:15" ht="13.5" customHeight="1">
      <c r="A578" s="17"/>
      <c r="B578" s="17"/>
      <c r="C578" s="17"/>
      <c r="D578" s="17"/>
      <c r="E578" s="17"/>
      <c r="F578" s="17"/>
      <c r="G578" s="17"/>
      <c r="H578" s="17"/>
      <c r="I578" s="17"/>
      <c r="J578" s="17"/>
      <c r="K578" s="16"/>
      <c r="L578" s="16"/>
      <c r="M578" s="16"/>
      <c r="N578" s="16"/>
      <c r="O578" s="16"/>
    </row>
    <row r="579" spans="1:15" ht="13.5" customHeight="1">
      <c r="A579" s="17"/>
      <c r="B579" s="17"/>
      <c r="C579" s="17"/>
      <c r="D579" s="17"/>
      <c r="E579" s="17"/>
      <c r="F579" s="17"/>
      <c r="G579" s="17"/>
      <c r="H579" s="17"/>
      <c r="I579" s="17"/>
      <c r="J579" s="17"/>
      <c r="K579" s="16"/>
      <c r="L579" s="16"/>
      <c r="M579" s="16"/>
      <c r="N579" s="16"/>
      <c r="O579" s="16"/>
    </row>
    <row r="580" spans="1:15" ht="13.5" customHeight="1">
      <c r="A580" s="17"/>
      <c r="B580" s="17"/>
      <c r="C580" s="17"/>
      <c r="D580" s="17"/>
      <c r="E580" s="17"/>
      <c r="F580" s="17"/>
      <c r="G580" s="17"/>
      <c r="H580" s="17"/>
      <c r="I580" s="17"/>
      <c r="J580" s="17"/>
      <c r="K580" s="16"/>
      <c r="L580" s="16"/>
      <c r="M580" s="16"/>
      <c r="N580" s="16"/>
      <c r="O580" s="16"/>
    </row>
    <row r="581" spans="1:15" ht="13.5" customHeight="1">
      <c r="A581" s="17"/>
      <c r="B581" s="17"/>
      <c r="C581" s="17"/>
      <c r="D581" s="17"/>
      <c r="E581" s="17"/>
      <c r="F581" s="17"/>
      <c r="G581" s="17"/>
      <c r="H581" s="17"/>
      <c r="I581" s="17"/>
      <c r="J581" s="17"/>
      <c r="K581" s="16"/>
      <c r="L581" s="16"/>
      <c r="M581" s="16"/>
      <c r="N581" s="16"/>
      <c r="O581" s="16"/>
    </row>
    <row r="582" spans="1:15" ht="13.5" customHeight="1">
      <c r="A582" s="17"/>
      <c r="B582" s="17"/>
      <c r="C582" s="17"/>
      <c r="D582" s="17"/>
      <c r="E582" s="17"/>
      <c r="F582" s="17"/>
      <c r="G582" s="17"/>
      <c r="H582" s="17"/>
      <c r="I582" s="17"/>
      <c r="J582" s="17"/>
      <c r="K582" s="16"/>
      <c r="L582" s="16"/>
      <c r="M582" s="16"/>
      <c r="N582" s="16"/>
      <c r="O582" s="16"/>
    </row>
    <row r="583" spans="1:15" ht="13.5" customHeight="1">
      <c r="A583" s="17"/>
      <c r="B583" s="17"/>
      <c r="C583" s="17"/>
      <c r="D583" s="17"/>
      <c r="E583" s="17"/>
      <c r="F583" s="17"/>
      <c r="G583" s="17"/>
      <c r="H583" s="17"/>
      <c r="I583" s="17"/>
      <c r="J583" s="17"/>
      <c r="K583" s="16"/>
      <c r="L583" s="16"/>
      <c r="M583" s="16"/>
      <c r="N583" s="16"/>
      <c r="O583" s="16"/>
    </row>
    <row r="584" spans="1:15" ht="13.5" customHeight="1">
      <c r="A584" s="17"/>
      <c r="B584" s="17"/>
      <c r="C584" s="17"/>
      <c r="D584" s="17"/>
      <c r="E584" s="17"/>
      <c r="F584" s="17"/>
      <c r="G584" s="17"/>
      <c r="H584" s="17"/>
      <c r="I584" s="17"/>
      <c r="J584" s="17"/>
      <c r="K584" s="16"/>
      <c r="L584" s="16"/>
      <c r="M584" s="16"/>
      <c r="N584" s="16"/>
      <c r="O584" s="16"/>
    </row>
    <row r="585" spans="1:15" ht="13.5" customHeight="1">
      <c r="A585" s="17"/>
      <c r="B585" s="17"/>
      <c r="C585" s="17"/>
      <c r="D585" s="17"/>
      <c r="E585" s="17"/>
      <c r="F585" s="17"/>
      <c r="G585" s="17"/>
      <c r="H585" s="17"/>
      <c r="I585" s="17"/>
      <c r="J585" s="17"/>
      <c r="K585" s="16"/>
      <c r="L585" s="16"/>
      <c r="M585" s="16"/>
      <c r="N585" s="16"/>
      <c r="O585" s="16"/>
    </row>
    <row r="586" spans="1:15" ht="13.5" customHeight="1">
      <c r="A586" s="17"/>
      <c r="B586" s="17"/>
      <c r="C586" s="17"/>
      <c r="D586" s="17"/>
      <c r="E586" s="17"/>
      <c r="F586" s="17"/>
      <c r="G586" s="17"/>
      <c r="H586" s="17"/>
      <c r="I586" s="17"/>
      <c r="J586" s="17"/>
      <c r="K586" s="16"/>
      <c r="L586" s="16"/>
      <c r="M586" s="16"/>
      <c r="N586" s="16"/>
      <c r="O586" s="16"/>
    </row>
    <row r="587" spans="1:15" ht="13.5" customHeight="1">
      <c r="A587" s="17"/>
      <c r="B587" s="17"/>
      <c r="C587" s="17"/>
      <c r="D587" s="17"/>
      <c r="E587" s="17"/>
      <c r="F587" s="17"/>
      <c r="G587" s="17"/>
      <c r="H587" s="17"/>
      <c r="I587" s="17"/>
      <c r="J587" s="17"/>
      <c r="K587" s="16"/>
      <c r="L587" s="16"/>
      <c r="M587" s="16"/>
      <c r="N587" s="16"/>
      <c r="O587" s="16"/>
    </row>
    <row r="588" spans="1:15" ht="13.5" customHeight="1">
      <c r="A588" s="17"/>
      <c r="B588" s="17"/>
      <c r="C588" s="17"/>
      <c r="D588" s="17"/>
      <c r="E588" s="17"/>
      <c r="F588" s="17"/>
      <c r="G588" s="17"/>
      <c r="H588" s="17"/>
      <c r="I588" s="17"/>
      <c r="J588" s="17"/>
      <c r="K588" s="16"/>
      <c r="L588" s="16"/>
      <c r="M588" s="16"/>
      <c r="N588" s="16"/>
      <c r="O588" s="16"/>
    </row>
    <row r="589" spans="1:15" ht="13.5" customHeight="1">
      <c r="A589" s="17"/>
      <c r="B589" s="17"/>
      <c r="C589" s="17"/>
      <c r="D589" s="17"/>
      <c r="E589" s="17"/>
      <c r="F589" s="17"/>
      <c r="G589" s="17"/>
      <c r="H589" s="17"/>
      <c r="I589" s="17"/>
      <c r="J589" s="17"/>
      <c r="K589" s="16"/>
      <c r="L589" s="16"/>
      <c r="M589" s="16"/>
      <c r="N589" s="16"/>
      <c r="O589" s="16"/>
    </row>
    <row r="590" spans="1:15" ht="13.5" customHeight="1">
      <c r="A590" s="17"/>
      <c r="B590" s="17"/>
      <c r="C590" s="17"/>
      <c r="D590" s="17"/>
      <c r="E590" s="17"/>
      <c r="F590" s="17"/>
      <c r="G590" s="17"/>
      <c r="H590" s="17"/>
      <c r="I590" s="17"/>
      <c r="J590" s="17"/>
      <c r="K590" s="16"/>
      <c r="L590" s="16"/>
      <c r="M590" s="16"/>
      <c r="N590" s="16"/>
      <c r="O590" s="16"/>
    </row>
    <row r="591" spans="1:15" ht="13.5" customHeight="1">
      <c r="A591" s="17"/>
      <c r="B591" s="17"/>
      <c r="C591" s="17"/>
      <c r="D591" s="17"/>
      <c r="E591" s="17"/>
      <c r="F591" s="17"/>
      <c r="G591" s="17"/>
      <c r="H591" s="17"/>
      <c r="I591" s="17"/>
      <c r="J591" s="17"/>
      <c r="K591" s="16"/>
      <c r="L591" s="16"/>
      <c r="M591" s="16"/>
      <c r="N591" s="16"/>
      <c r="O591" s="16"/>
    </row>
    <row r="592" spans="1:15" ht="13.5" customHeight="1">
      <c r="A592" s="17"/>
      <c r="B592" s="17"/>
      <c r="C592" s="17"/>
      <c r="D592" s="17"/>
      <c r="E592" s="17"/>
      <c r="F592" s="17"/>
      <c r="G592" s="17"/>
      <c r="H592" s="17"/>
      <c r="I592" s="17"/>
      <c r="J592" s="17"/>
      <c r="K592" s="16"/>
      <c r="L592" s="16"/>
      <c r="M592" s="16"/>
      <c r="N592" s="16"/>
      <c r="O592" s="16"/>
    </row>
    <row r="593" spans="1:15" ht="13.5" customHeight="1">
      <c r="A593" s="17"/>
      <c r="B593" s="17"/>
      <c r="C593" s="17"/>
      <c r="D593" s="17"/>
      <c r="E593" s="17"/>
      <c r="F593" s="17"/>
      <c r="G593" s="17"/>
      <c r="H593" s="17"/>
      <c r="I593" s="17"/>
      <c r="J593" s="17"/>
      <c r="K593" s="16"/>
      <c r="L593" s="16"/>
      <c r="M593" s="16"/>
      <c r="N593" s="16"/>
      <c r="O593" s="16"/>
    </row>
    <row r="594" spans="1:15" ht="13.5" customHeight="1">
      <c r="A594" s="17"/>
      <c r="B594" s="17"/>
      <c r="C594" s="17"/>
      <c r="D594" s="17"/>
      <c r="E594" s="17"/>
      <c r="F594" s="17"/>
      <c r="G594" s="17"/>
      <c r="H594" s="17"/>
      <c r="I594" s="17"/>
      <c r="J594" s="17"/>
      <c r="K594" s="16"/>
      <c r="L594" s="16"/>
      <c r="M594" s="16"/>
      <c r="N594" s="16"/>
      <c r="O594" s="16"/>
    </row>
    <row r="595" spans="1:15" ht="13.5" customHeight="1">
      <c r="A595" s="17"/>
      <c r="B595" s="17"/>
      <c r="C595" s="17"/>
      <c r="D595" s="17"/>
      <c r="E595" s="17"/>
      <c r="F595" s="17"/>
      <c r="G595" s="17"/>
      <c r="H595" s="17"/>
      <c r="I595" s="17"/>
      <c r="J595" s="17"/>
      <c r="K595" s="16"/>
      <c r="L595" s="16"/>
      <c r="M595" s="16"/>
      <c r="N595" s="16"/>
      <c r="O595" s="16"/>
    </row>
    <row r="596" spans="1:15" ht="13.5" customHeight="1">
      <c r="A596" s="17"/>
      <c r="B596" s="17"/>
      <c r="C596" s="17"/>
      <c r="D596" s="17"/>
      <c r="E596" s="17"/>
      <c r="F596" s="17"/>
      <c r="G596" s="17"/>
      <c r="H596" s="17"/>
      <c r="I596" s="17"/>
      <c r="J596" s="17"/>
      <c r="K596" s="16"/>
      <c r="L596" s="16"/>
      <c r="M596" s="16"/>
      <c r="N596" s="16"/>
      <c r="O596" s="16"/>
    </row>
    <row r="597" spans="1:15" ht="13.5" customHeight="1">
      <c r="A597" s="17"/>
      <c r="B597" s="17"/>
      <c r="C597" s="17"/>
      <c r="D597" s="17"/>
      <c r="E597" s="17"/>
      <c r="F597" s="17"/>
      <c r="G597" s="17"/>
      <c r="H597" s="17"/>
      <c r="I597" s="17"/>
      <c r="J597" s="17"/>
      <c r="K597" s="16"/>
      <c r="L597" s="16"/>
      <c r="M597" s="16"/>
      <c r="N597" s="16"/>
      <c r="O597" s="16"/>
    </row>
    <row r="598" spans="1:15" ht="13.5" customHeight="1">
      <c r="A598" s="17"/>
      <c r="B598" s="17"/>
      <c r="C598" s="17"/>
      <c r="D598" s="17"/>
      <c r="E598" s="17"/>
      <c r="F598" s="17"/>
      <c r="G598" s="17"/>
      <c r="H598" s="17"/>
      <c r="I598" s="17"/>
      <c r="J598" s="17"/>
      <c r="K598" s="16"/>
      <c r="L598" s="16"/>
      <c r="M598" s="16"/>
      <c r="N598" s="16"/>
      <c r="O598" s="16"/>
    </row>
    <row r="599" spans="1:15" ht="13.5" customHeight="1">
      <c r="A599" s="17"/>
      <c r="B599" s="17"/>
      <c r="C599" s="17"/>
      <c r="D599" s="17"/>
      <c r="E599" s="17"/>
      <c r="F599" s="17"/>
      <c r="G599" s="17"/>
      <c r="H599" s="17"/>
      <c r="I599" s="17"/>
      <c r="J599" s="17"/>
      <c r="K599" s="16"/>
      <c r="L599" s="16"/>
      <c r="M599" s="16"/>
      <c r="N599" s="16"/>
      <c r="O599" s="16"/>
    </row>
    <row r="600" spans="1:15" ht="13.5" customHeight="1">
      <c r="A600" s="17"/>
      <c r="B600" s="17"/>
      <c r="C600" s="17"/>
      <c r="D600" s="17"/>
      <c r="E600" s="17"/>
      <c r="F600" s="17"/>
      <c r="G600" s="17"/>
      <c r="H600" s="17"/>
      <c r="I600" s="17"/>
      <c r="J600" s="17"/>
      <c r="K600" s="16"/>
      <c r="L600" s="16"/>
      <c r="M600" s="16"/>
      <c r="N600" s="16"/>
      <c r="O600" s="16"/>
    </row>
    <row r="601" spans="1:15" ht="13.5" customHeight="1">
      <c r="A601" s="17"/>
      <c r="B601" s="17"/>
      <c r="C601" s="17"/>
      <c r="D601" s="17"/>
      <c r="E601" s="17"/>
      <c r="F601" s="17"/>
      <c r="G601" s="17"/>
      <c r="H601" s="17"/>
      <c r="I601" s="17"/>
      <c r="J601" s="17"/>
      <c r="K601" s="16"/>
      <c r="L601" s="16"/>
      <c r="M601" s="16"/>
      <c r="N601" s="16"/>
      <c r="O601" s="16"/>
    </row>
    <row r="602" spans="1:15" ht="13.5" customHeight="1">
      <c r="A602" s="17"/>
      <c r="B602" s="17"/>
      <c r="C602" s="17"/>
      <c r="D602" s="17"/>
      <c r="E602" s="17"/>
      <c r="F602" s="17"/>
      <c r="G602" s="17"/>
      <c r="H602" s="17"/>
      <c r="I602" s="17"/>
      <c r="J602" s="17"/>
      <c r="K602" s="16"/>
      <c r="L602" s="16"/>
      <c r="M602" s="16"/>
      <c r="N602" s="16"/>
      <c r="O602" s="16"/>
    </row>
    <row r="603" spans="1:15" ht="13.5" customHeight="1">
      <c r="A603" s="17"/>
      <c r="B603" s="17"/>
      <c r="C603" s="17"/>
      <c r="D603" s="17"/>
      <c r="E603" s="17"/>
      <c r="F603" s="17"/>
      <c r="G603" s="17"/>
      <c r="H603" s="17"/>
      <c r="I603" s="17"/>
      <c r="J603" s="17"/>
      <c r="K603" s="16"/>
      <c r="L603" s="16"/>
      <c r="M603" s="16"/>
      <c r="N603" s="16"/>
      <c r="O603" s="16"/>
    </row>
    <row r="604" spans="1:15" ht="13.5" customHeight="1">
      <c r="A604" s="17"/>
      <c r="B604" s="17"/>
      <c r="C604" s="17"/>
      <c r="D604" s="17"/>
      <c r="E604" s="17"/>
      <c r="F604" s="17"/>
      <c r="G604" s="17"/>
      <c r="H604" s="17"/>
      <c r="I604" s="17"/>
      <c r="J604" s="17"/>
      <c r="K604" s="16"/>
      <c r="L604" s="16"/>
      <c r="M604" s="16"/>
      <c r="N604" s="16"/>
      <c r="O604" s="16"/>
    </row>
    <row r="605" spans="1:15" ht="13.5" customHeight="1">
      <c r="A605" s="17"/>
      <c r="B605" s="17"/>
      <c r="C605" s="17"/>
      <c r="D605" s="17"/>
      <c r="E605" s="17"/>
      <c r="F605" s="17"/>
      <c r="G605" s="17"/>
      <c r="H605" s="17"/>
      <c r="I605" s="17"/>
      <c r="J605" s="17"/>
      <c r="K605" s="16"/>
      <c r="L605" s="16"/>
      <c r="M605" s="16"/>
      <c r="N605" s="16"/>
      <c r="O605" s="16"/>
    </row>
    <row r="606" spans="1:15" ht="13.5" customHeight="1">
      <c r="A606" s="17"/>
      <c r="B606" s="17"/>
      <c r="C606" s="17"/>
      <c r="D606" s="17"/>
      <c r="E606" s="17"/>
      <c r="F606" s="17"/>
      <c r="G606" s="17"/>
      <c r="H606" s="17"/>
      <c r="I606" s="17"/>
      <c r="J606" s="17"/>
      <c r="K606" s="16"/>
      <c r="L606" s="16"/>
      <c r="M606" s="16"/>
      <c r="N606" s="16"/>
      <c r="O606" s="16"/>
    </row>
    <row r="607" spans="1:15" ht="13.5" customHeight="1">
      <c r="A607" s="17"/>
      <c r="B607" s="17"/>
      <c r="C607" s="17"/>
      <c r="D607" s="17"/>
      <c r="E607" s="17"/>
      <c r="F607" s="17"/>
      <c r="G607" s="17"/>
      <c r="H607" s="17"/>
      <c r="I607" s="17"/>
      <c r="J607" s="17"/>
      <c r="K607" s="16"/>
      <c r="L607" s="16"/>
      <c r="M607" s="16"/>
      <c r="N607" s="16"/>
      <c r="O607" s="16"/>
    </row>
    <row r="608" spans="1:15" ht="13.5" customHeight="1">
      <c r="A608" s="17"/>
      <c r="B608" s="17"/>
      <c r="C608" s="17"/>
      <c r="D608" s="17"/>
      <c r="E608" s="17"/>
      <c r="F608" s="17"/>
      <c r="G608" s="17"/>
      <c r="H608" s="17"/>
      <c r="I608" s="17"/>
      <c r="J608" s="17"/>
      <c r="K608" s="16"/>
      <c r="L608" s="16"/>
      <c r="M608" s="16"/>
      <c r="N608" s="16"/>
      <c r="O608" s="16"/>
    </row>
    <row r="609" spans="1:15" ht="13.5" customHeight="1">
      <c r="A609" s="17"/>
      <c r="B609" s="17"/>
      <c r="C609" s="17"/>
      <c r="D609" s="17"/>
      <c r="E609" s="17"/>
      <c r="F609" s="17"/>
      <c r="G609" s="17"/>
      <c r="H609" s="17"/>
      <c r="I609" s="17"/>
      <c r="J609" s="17"/>
      <c r="K609" s="16"/>
      <c r="L609" s="16"/>
      <c r="M609" s="16"/>
      <c r="N609" s="16"/>
      <c r="O609" s="16"/>
    </row>
    <row r="610" spans="1:15" ht="13.5" customHeight="1">
      <c r="A610" s="17"/>
      <c r="B610" s="17"/>
      <c r="C610" s="17"/>
      <c r="D610" s="17"/>
      <c r="E610" s="17"/>
      <c r="F610" s="17"/>
      <c r="G610" s="17"/>
      <c r="H610" s="17"/>
      <c r="I610" s="17"/>
      <c r="J610" s="17"/>
      <c r="K610" s="16"/>
      <c r="L610" s="16"/>
      <c r="M610" s="16"/>
      <c r="N610" s="16"/>
      <c r="O610" s="16"/>
    </row>
    <row r="611" spans="1:15" ht="13.5" customHeight="1">
      <c r="A611" s="17"/>
      <c r="B611" s="17"/>
      <c r="C611" s="17"/>
      <c r="D611" s="17"/>
      <c r="E611" s="17"/>
      <c r="F611" s="17"/>
      <c r="G611" s="17"/>
      <c r="H611" s="17"/>
      <c r="I611" s="17"/>
      <c r="J611" s="17"/>
      <c r="K611" s="16"/>
      <c r="L611" s="16"/>
      <c r="M611" s="16"/>
      <c r="N611" s="16"/>
      <c r="O611" s="16"/>
    </row>
    <row r="612" spans="1:15" ht="13.5" customHeight="1">
      <c r="A612" s="17"/>
      <c r="B612" s="17"/>
      <c r="C612" s="17"/>
      <c r="D612" s="17"/>
      <c r="E612" s="17"/>
      <c r="F612" s="17"/>
      <c r="G612" s="17"/>
      <c r="H612" s="17"/>
      <c r="I612" s="17"/>
      <c r="J612" s="17"/>
      <c r="K612" s="16"/>
      <c r="L612" s="16"/>
      <c r="M612" s="16"/>
      <c r="N612" s="16"/>
      <c r="O612" s="16"/>
    </row>
    <row r="613" spans="1:15" ht="13.5" customHeight="1">
      <c r="A613" s="17"/>
      <c r="B613" s="17"/>
      <c r="C613" s="17"/>
      <c r="D613" s="17"/>
      <c r="E613" s="17"/>
      <c r="F613" s="17"/>
      <c r="G613" s="17"/>
      <c r="H613" s="17"/>
      <c r="I613" s="17"/>
      <c r="J613" s="17"/>
      <c r="K613" s="16"/>
      <c r="L613" s="16"/>
      <c r="M613" s="16"/>
      <c r="N613" s="16"/>
      <c r="O613" s="16"/>
    </row>
    <row r="614" spans="1:15" ht="13.5" customHeight="1">
      <c r="A614" s="17"/>
      <c r="B614" s="17"/>
      <c r="C614" s="17"/>
      <c r="D614" s="17"/>
      <c r="E614" s="17"/>
      <c r="F614" s="17"/>
      <c r="G614" s="17"/>
      <c r="H614" s="17"/>
      <c r="I614" s="17"/>
      <c r="J614" s="17"/>
      <c r="K614" s="16"/>
      <c r="L614" s="16"/>
      <c r="M614" s="16"/>
      <c r="N614" s="16"/>
      <c r="O614" s="16"/>
    </row>
    <row r="615" spans="1:15" ht="13.5" customHeight="1">
      <c r="A615" s="17"/>
      <c r="B615" s="17"/>
      <c r="C615" s="17"/>
      <c r="D615" s="17"/>
      <c r="E615" s="17"/>
      <c r="F615" s="17"/>
      <c r="G615" s="17"/>
      <c r="H615" s="17"/>
      <c r="I615" s="17"/>
      <c r="J615" s="17"/>
      <c r="K615" s="16"/>
      <c r="L615" s="16"/>
      <c r="M615" s="16"/>
      <c r="N615" s="16"/>
      <c r="O615" s="16"/>
    </row>
    <row r="616" spans="1:15" ht="13.5" customHeight="1">
      <c r="A616" s="17"/>
      <c r="B616" s="17"/>
      <c r="C616" s="17"/>
      <c r="D616" s="17"/>
      <c r="E616" s="17"/>
      <c r="F616" s="17"/>
      <c r="G616" s="17"/>
      <c r="H616" s="17"/>
      <c r="I616" s="17"/>
      <c r="J616" s="17"/>
      <c r="K616" s="16"/>
      <c r="L616" s="16"/>
      <c r="M616" s="16"/>
      <c r="N616" s="16"/>
      <c r="O616" s="16"/>
    </row>
    <row r="617" spans="1:15" ht="13.5" customHeight="1">
      <c r="A617" s="17"/>
      <c r="B617" s="17"/>
      <c r="C617" s="17"/>
      <c r="D617" s="17"/>
      <c r="E617" s="17"/>
      <c r="F617" s="17"/>
      <c r="G617" s="17"/>
      <c r="H617" s="17"/>
      <c r="I617" s="17"/>
      <c r="J617" s="17"/>
      <c r="K617" s="16"/>
      <c r="L617" s="16"/>
      <c r="M617" s="16"/>
      <c r="N617" s="16"/>
      <c r="O617" s="16"/>
    </row>
    <row r="618" spans="1:15" ht="13.5" customHeight="1">
      <c r="A618" s="17"/>
      <c r="B618" s="17"/>
      <c r="C618" s="17"/>
      <c r="D618" s="17"/>
      <c r="E618" s="17"/>
      <c r="F618" s="17"/>
      <c r="G618" s="17"/>
      <c r="H618" s="17"/>
      <c r="I618" s="17"/>
      <c r="J618" s="17"/>
      <c r="K618" s="16"/>
      <c r="L618" s="16"/>
      <c r="M618" s="16"/>
      <c r="N618" s="16"/>
      <c r="O618" s="16"/>
    </row>
    <row r="619" spans="1:15" ht="13.5" customHeight="1">
      <c r="A619" s="17"/>
      <c r="B619" s="17"/>
      <c r="C619" s="17"/>
      <c r="D619" s="17"/>
      <c r="E619" s="17"/>
      <c r="F619" s="17"/>
      <c r="G619" s="17"/>
      <c r="H619" s="17"/>
      <c r="I619" s="17"/>
      <c r="J619" s="17"/>
      <c r="K619" s="16"/>
      <c r="L619" s="16"/>
      <c r="M619" s="16"/>
      <c r="N619" s="16"/>
      <c r="O619" s="16"/>
    </row>
    <row r="620" spans="1:15" ht="13.5" customHeight="1">
      <c r="A620" s="17"/>
      <c r="B620" s="17"/>
      <c r="C620" s="17"/>
      <c r="D620" s="17"/>
      <c r="E620" s="17"/>
      <c r="F620" s="17"/>
      <c r="G620" s="17"/>
      <c r="H620" s="17"/>
      <c r="I620" s="17"/>
      <c r="J620" s="17"/>
      <c r="K620" s="16"/>
      <c r="L620" s="16"/>
      <c r="M620" s="16"/>
      <c r="N620" s="16"/>
      <c r="O620" s="16"/>
    </row>
    <row r="621" spans="1:15" ht="13.5" customHeight="1">
      <c r="A621" s="17"/>
      <c r="B621" s="17"/>
      <c r="C621" s="17"/>
      <c r="D621" s="17"/>
      <c r="E621" s="17"/>
      <c r="F621" s="17"/>
      <c r="G621" s="17"/>
      <c r="H621" s="17"/>
      <c r="I621" s="17"/>
      <c r="J621" s="17"/>
      <c r="K621" s="16"/>
      <c r="L621" s="16"/>
      <c r="M621" s="16"/>
      <c r="N621" s="16"/>
      <c r="O621" s="16"/>
    </row>
    <row r="622" spans="1:15" ht="13.5" customHeight="1">
      <c r="A622" s="17"/>
      <c r="B622" s="17"/>
      <c r="C622" s="17"/>
      <c r="D622" s="17"/>
      <c r="E622" s="17"/>
      <c r="F622" s="17"/>
      <c r="G622" s="17"/>
      <c r="H622" s="17"/>
      <c r="I622" s="17"/>
      <c r="J622" s="17"/>
      <c r="K622" s="16"/>
      <c r="L622" s="16"/>
      <c r="M622" s="16"/>
      <c r="N622" s="16"/>
      <c r="O622" s="16"/>
    </row>
    <row r="623" spans="1:15" ht="13.5" customHeight="1">
      <c r="A623" s="17"/>
      <c r="B623" s="17"/>
      <c r="C623" s="17"/>
      <c r="D623" s="17"/>
      <c r="E623" s="17"/>
      <c r="F623" s="17"/>
      <c r="G623" s="17"/>
      <c r="H623" s="17"/>
      <c r="I623" s="17"/>
      <c r="J623" s="17"/>
      <c r="K623" s="16"/>
      <c r="L623" s="16"/>
      <c r="M623" s="16"/>
      <c r="N623" s="16"/>
      <c r="O623" s="16"/>
    </row>
    <row r="624" spans="1:15" ht="13.5" customHeight="1">
      <c r="A624" s="17"/>
      <c r="B624" s="17"/>
      <c r="C624" s="17"/>
      <c r="D624" s="17"/>
      <c r="E624" s="17"/>
      <c r="F624" s="17"/>
      <c r="G624" s="17"/>
      <c r="H624" s="17"/>
      <c r="I624" s="17"/>
      <c r="J624" s="17"/>
      <c r="K624" s="16"/>
      <c r="L624" s="16"/>
      <c r="M624" s="16"/>
      <c r="N624" s="16"/>
      <c r="O624" s="16"/>
    </row>
    <row r="625" spans="1:15" ht="13.5" customHeight="1">
      <c r="A625" s="17"/>
      <c r="B625" s="17"/>
      <c r="C625" s="17"/>
      <c r="D625" s="17"/>
      <c r="E625" s="17"/>
      <c r="F625" s="17"/>
      <c r="G625" s="17"/>
      <c r="H625" s="17"/>
      <c r="I625" s="17"/>
      <c r="J625" s="17"/>
      <c r="K625" s="16"/>
      <c r="L625" s="16"/>
      <c r="M625" s="16"/>
      <c r="N625" s="16"/>
      <c r="O625" s="16"/>
    </row>
    <row r="626" spans="1:15" ht="13.5" customHeight="1">
      <c r="A626" s="17"/>
      <c r="B626" s="17"/>
      <c r="C626" s="17"/>
      <c r="D626" s="17"/>
      <c r="E626" s="17"/>
      <c r="F626" s="17"/>
      <c r="G626" s="17"/>
      <c r="H626" s="17"/>
      <c r="I626" s="17"/>
      <c r="J626" s="17"/>
      <c r="K626" s="16"/>
      <c r="L626" s="16"/>
      <c r="M626" s="16"/>
      <c r="N626" s="16"/>
      <c r="O626" s="16"/>
    </row>
    <row r="627" spans="1:15" ht="13.5" customHeight="1">
      <c r="A627" s="17"/>
      <c r="B627" s="17"/>
      <c r="C627" s="17"/>
      <c r="D627" s="17"/>
      <c r="E627" s="17"/>
      <c r="F627" s="17"/>
      <c r="G627" s="17"/>
      <c r="H627" s="17"/>
      <c r="I627" s="17"/>
      <c r="J627" s="17"/>
      <c r="K627" s="16"/>
      <c r="L627" s="16"/>
      <c r="M627" s="16"/>
      <c r="N627" s="16"/>
      <c r="O627" s="16"/>
    </row>
    <row r="628" spans="1:15" ht="13.5" customHeight="1">
      <c r="A628" s="17"/>
      <c r="B628" s="17"/>
      <c r="C628" s="17"/>
      <c r="D628" s="17"/>
      <c r="E628" s="17"/>
      <c r="F628" s="17"/>
      <c r="G628" s="17"/>
      <c r="H628" s="17"/>
      <c r="I628" s="17"/>
      <c r="J628" s="17"/>
      <c r="K628" s="16"/>
      <c r="L628" s="16"/>
      <c r="M628" s="16"/>
      <c r="N628" s="16"/>
      <c r="O628" s="16"/>
    </row>
    <row r="629" spans="1:15" ht="13.5" customHeight="1">
      <c r="A629" s="17"/>
      <c r="B629" s="17"/>
      <c r="C629" s="17"/>
      <c r="D629" s="17"/>
      <c r="E629" s="17"/>
      <c r="F629" s="17"/>
      <c r="G629" s="17"/>
      <c r="H629" s="17"/>
      <c r="I629" s="17"/>
      <c r="J629" s="17"/>
      <c r="K629" s="16"/>
      <c r="L629" s="16"/>
      <c r="M629" s="16"/>
      <c r="N629" s="16"/>
      <c r="O629" s="16"/>
    </row>
    <row r="630" spans="1:15" ht="13.5" customHeight="1">
      <c r="A630" s="17"/>
      <c r="B630" s="17"/>
      <c r="C630" s="17"/>
      <c r="D630" s="17"/>
      <c r="E630" s="17"/>
      <c r="F630" s="17"/>
      <c r="G630" s="17"/>
      <c r="H630" s="17"/>
      <c r="I630" s="17"/>
      <c r="J630" s="17"/>
      <c r="K630" s="16"/>
      <c r="L630" s="16"/>
      <c r="M630" s="16"/>
      <c r="N630" s="16"/>
      <c r="O630" s="16"/>
    </row>
    <row r="631" spans="1:15" ht="13.5" customHeight="1">
      <c r="A631" s="17"/>
      <c r="B631" s="17"/>
      <c r="C631" s="17"/>
      <c r="D631" s="17"/>
      <c r="E631" s="17"/>
      <c r="F631" s="17"/>
      <c r="G631" s="17"/>
      <c r="H631" s="17"/>
      <c r="I631" s="17"/>
      <c r="J631" s="17"/>
      <c r="K631" s="16"/>
      <c r="L631" s="16"/>
      <c r="M631" s="16"/>
      <c r="N631" s="16"/>
      <c r="O631" s="16"/>
    </row>
    <row r="632" spans="1:15" ht="13.5" customHeight="1">
      <c r="A632" s="17"/>
      <c r="B632" s="17"/>
      <c r="C632" s="17"/>
      <c r="D632" s="17"/>
      <c r="E632" s="17"/>
      <c r="F632" s="17"/>
      <c r="G632" s="17"/>
      <c r="H632" s="17"/>
      <c r="I632" s="17"/>
      <c r="J632" s="17"/>
      <c r="K632" s="16"/>
      <c r="L632" s="16"/>
      <c r="M632" s="16"/>
      <c r="N632" s="16"/>
      <c r="O632" s="16"/>
    </row>
    <row r="633" spans="1:15" ht="13.5" customHeight="1">
      <c r="A633" s="17"/>
      <c r="B633" s="17"/>
      <c r="C633" s="17"/>
      <c r="D633" s="17"/>
      <c r="E633" s="17"/>
      <c r="F633" s="17"/>
      <c r="G633" s="17"/>
      <c r="H633" s="17"/>
      <c r="I633" s="17"/>
      <c r="J633" s="17"/>
      <c r="K633" s="16"/>
      <c r="L633" s="16"/>
      <c r="M633" s="16"/>
      <c r="N633" s="16"/>
      <c r="O633" s="16"/>
    </row>
    <row r="634" spans="1:15" ht="13.5" customHeight="1">
      <c r="A634" s="17"/>
      <c r="B634" s="17"/>
      <c r="C634" s="17"/>
      <c r="D634" s="17"/>
      <c r="E634" s="17"/>
      <c r="F634" s="17"/>
      <c r="G634" s="17"/>
      <c r="H634" s="17"/>
      <c r="I634" s="17"/>
      <c r="J634" s="17"/>
      <c r="K634" s="16"/>
      <c r="L634" s="16"/>
      <c r="M634" s="16"/>
      <c r="N634" s="16"/>
      <c r="O634" s="16"/>
    </row>
    <row r="635" spans="1:15" ht="13.5" customHeight="1">
      <c r="A635" s="17"/>
      <c r="B635" s="17"/>
      <c r="C635" s="17"/>
      <c r="D635" s="17"/>
      <c r="E635" s="17"/>
      <c r="F635" s="17"/>
      <c r="G635" s="17"/>
      <c r="H635" s="17"/>
      <c r="I635" s="17"/>
      <c r="J635" s="17"/>
      <c r="K635" s="16"/>
      <c r="L635" s="16"/>
      <c r="M635" s="16"/>
      <c r="N635" s="16"/>
      <c r="O635" s="16"/>
    </row>
    <row r="636" spans="1:15" ht="13.5" customHeight="1">
      <c r="A636" s="17"/>
      <c r="B636" s="17"/>
      <c r="C636" s="17"/>
      <c r="D636" s="17"/>
      <c r="E636" s="17"/>
      <c r="F636" s="17"/>
      <c r="G636" s="17"/>
      <c r="H636" s="17"/>
      <c r="I636" s="17"/>
      <c r="J636" s="17"/>
      <c r="K636" s="16"/>
      <c r="L636" s="16"/>
      <c r="M636" s="16"/>
      <c r="N636" s="16"/>
      <c r="O636" s="16"/>
    </row>
    <row r="637" spans="1:15" ht="13.5" customHeight="1">
      <c r="A637" s="17"/>
      <c r="B637" s="17"/>
      <c r="C637" s="17"/>
      <c r="D637" s="17"/>
      <c r="E637" s="17"/>
      <c r="F637" s="17"/>
      <c r="G637" s="17"/>
      <c r="H637" s="17"/>
      <c r="I637" s="17"/>
      <c r="J637" s="17"/>
      <c r="K637" s="16"/>
      <c r="L637" s="16"/>
      <c r="M637" s="16"/>
      <c r="N637" s="16"/>
      <c r="O637" s="16"/>
    </row>
    <row r="638" spans="1:15" ht="13.5" customHeight="1">
      <c r="A638" s="17"/>
      <c r="B638" s="17"/>
      <c r="C638" s="17"/>
      <c r="D638" s="17"/>
      <c r="E638" s="17"/>
      <c r="F638" s="17"/>
      <c r="G638" s="17"/>
      <c r="H638" s="17"/>
      <c r="I638" s="17"/>
      <c r="J638" s="17"/>
      <c r="K638" s="16"/>
      <c r="L638" s="16"/>
      <c r="M638" s="16"/>
      <c r="N638" s="16"/>
      <c r="O638" s="16"/>
    </row>
    <row r="639" spans="1:15" ht="13.5" customHeight="1">
      <c r="A639" s="17"/>
      <c r="B639" s="17"/>
      <c r="C639" s="17"/>
      <c r="D639" s="17"/>
      <c r="E639" s="17"/>
      <c r="F639" s="17"/>
      <c r="G639" s="17"/>
      <c r="H639" s="17"/>
      <c r="I639" s="17"/>
      <c r="J639" s="17"/>
      <c r="K639" s="16"/>
      <c r="L639" s="16"/>
      <c r="M639" s="16"/>
      <c r="N639" s="16"/>
      <c r="O639" s="16"/>
    </row>
    <row r="640" spans="1:15" ht="13.5" customHeight="1">
      <c r="A640" s="17"/>
      <c r="B640" s="17"/>
      <c r="C640" s="17"/>
      <c r="D640" s="17"/>
      <c r="E640" s="17"/>
      <c r="F640" s="17"/>
      <c r="G640" s="17"/>
      <c r="H640" s="17"/>
      <c r="I640" s="17"/>
      <c r="J640" s="17"/>
      <c r="K640" s="16"/>
      <c r="L640" s="16"/>
      <c r="M640" s="16"/>
      <c r="N640" s="16"/>
      <c r="O640" s="16"/>
    </row>
    <row r="641" spans="1:15" ht="13.5" customHeight="1">
      <c r="A641" s="17"/>
      <c r="B641" s="17"/>
      <c r="C641" s="17"/>
      <c r="D641" s="17"/>
      <c r="E641" s="17"/>
      <c r="F641" s="17"/>
      <c r="G641" s="17"/>
      <c r="H641" s="17"/>
      <c r="I641" s="17"/>
      <c r="J641" s="17"/>
      <c r="K641" s="16"/>
      <c r="L641" s="16"/>
      <c r="M641" s="16"/>
      <c r="N641" s="16"/>
      <c r="O641" s="16"/>
    </row>
    <row r="642" spans="1:15" ht="13.5" customHeight="1">
      <c r="A642" s="17"/>
      <c r="B642" s="17"/>
      <c r="C642" s="17"/>
      <c r="D642" s="17"/>
      <c r="E642" s="17"/>
      <c r="F642" s="17"/>
      <c r="G642" s="17"/>
      <c r="H642" s="17"/>
      <c r="I642" s="17"/>
      <c r="J642" s="17"/>
      <c r="K642" s="16"/>
      <c r="L642" s="16"/>
      <c r="M642" s="16"/>
      <c r="N642" s="16"/>
      <c r="O642" s="16"/>
    </row>
    <row r="643" spans="1:15" ht="13.5" customHeight="1">
      <c r="A643" s="17"/>
      <c r="B643" s="17"/>
      <c r="C643" s="17"/>
      <c r="D643" s="17"/>
      <c r="E643" s="17"/>
      <c r="F643" s="17"/>
      <c r="G643" s="17"/>
      <c r="H643" s="17"/>
      <c r="I643" s="17"/>
      <c r="J643" s="17"/>
      <c r="K643" s="16"/>
      <c r="L643" s="16"/>
      <c r="M643" s="16"/>
      <c r="N643" s="16"/>
      <c r="O643" s="16"/>
    </row>
    <row r="644" spans="1:15" ht="13.5" customHeight="1">
      <c r="A644" s="17"/>
      <c r="B644" s="17"/>
      <c r="C644" s="17"/>
      <c r="D644" s="17"/>
      <c r="E644" s="17"/>
      <c r="F644" s="17"/>
      <c r="G644" s="17"/>
      <c r="H644" s="17"/>
      <c r="I644" s="17"/>
      <c r="J644" s="17"/>
      <c r="K644" s="16"/>
      <c r="L644" s="16"/>
      <c r="M644" s="16"/>
      <c r="N644" s="16"/>
      <c r="O644" s="16"/>
    </row>
    <row r="645" spans="1:15" ht="13.5" customHeight="1">
      <c r="A645" s="17"/>
      <c r="B645" s="17"/>
      <c r="C645" s="17"/>
      <c r="D645" s="17"/>
      <c r="E645" s="17"/>
      <c r="F645" s="17"/>
      <c r="G645" s="17"/>
      <c r="H645" s="17"/>
      <c r="I645" s="17"/>
      <c r="J645" s="17"/>
      <c r="K645" s="16"/>
      <c r="L645" s="16"/>
      <c r="M645" s="16"/>
      <c r="N645" s="16"/>
      <c r="O645" s="16"/>
    </row>
    <row r="646" spans="1:15" ht="13.5" customHeight="1">
      <c r="A646" s="17"/>
      <c r="B646" s="17"/>
      <c r="C646" s="17"/>
      <c r="D646" s="17"/>
      <c r="E646" s="17"/>
      <c r="F646" s="17"/>
      <c r="G646" s="17"/>
      <c r="H646" s="17"/>
      <c r="I646" s="17"/>
      <c r="J646" s="17"/>
      <c r="K646" s="16"/>
      <c r="L646" s="16"/>
      <c r="M646" s="16"/>
      <c r="N646" s="16"/>
      <c r="O646" s="16"/>
    </row>
    <row r="647" spans="1:15" ht="13.5" customHeight="1">
      <c r="A647" s="17"/>
      <c r="B647" s="17"/>
      <c r="C647" s="17"/>
      <c r="D647" s="17"/>
      <c r="E647" s="17"/>
      <c r="F647" s="17"/>
      <c r="G647" s="17"/>
      <c r="H647" s="17"/>
      <c r="I647" s="17"/>
      <c r="J647" s="17"/>
      <c r="K647" s="16"/>
      <c r="L647" s="16"/>
      <c r="M647" s="16"/>
      <c r="N647" s="16"/>
      <c r="O647" s="16"/>
    </row>
    <row r="648" spans="1:15" ht="13.5" customHeight="1">
      <c r="A648" s="17"/>
      <c r="B648" s="17"/>
      <c r="C648" s="17"/>
      <c r="D648" s="17"/>
      <c r="E648" s="17"/>
      <c r="F648" s="17"/>
      <c r="G648" s="17"/>
      <c r="H648" s="17"/>
      <c r="I648" s="17"/>
      <c r="J648" s="17"/>
      <c r="K648" s="16"/>
      <c r="L648" s="16"/>
      <c r="M648" s="16"/>
      <c r="N648" s="16"/>
      <c r="O648" s="16"/>
    </row>
    <row r="649" spans="1:15" ht="13.5" customHeight="1">
      <c r="A649" s="17"/>
      <c r="B649" s="17"/>
      <c r="C649" s="17"/>
      <c r="D649" s="17"/>
      <c r="E649" s="17"/>
      <c r="F649" s="17"/>
      <c r="G649" s="17"/>
      <c r="H649" s="17"/>
      <c r="I649" s="17"/>
      <c r="J649" s="17"/>
      <c r="K649" s="16"/>
      <c r="L649" s="16"/>
      <c r="M649" s="16"/>
      <c r="N649" s="16"/>
      <c r="O649" s="16"/>
    </row>
    <row r="650" spans="1:15" ht="13.5" customHeight="1">
      <c r="A650" s="17"/>
      <c r="B650" s="17"/>
      <c r="C650" s="17"/>
      <c r="D650" s="17"/>
      <c r="E650" s="17"/>
      <c r="F650" s="17"/>
      <c r="G650" s="17"/>
      <c r="H650" s="17"/>
      <c r="I650" s="17"/>
      <c r="J650" s="17"/>
      <c r="K650" s="16"/>
      <c r="L650" s="16"/>
      <c r="M650" s="16"/>
      <c r="N650" s="16"/>
      <c r="O650" s="16"/>
    </row>
    <row r="651" spans="1:15" ht="13.5" customHeight="1">
      <c r="A651" s="17"/>
      <c r="B651" s="17"/>
      <c r="C651" s="17"/>
      <c r="D651" s="17"/>
      <c r="E651" s="17"/>
      <c r="F651" s="17"/>
      <c r="G651" s="17"/>
      <c r="H651" s="17"/>
      <c r="I651" s="17"/>
      <c r="J651" s="17"/>
      <c r="K651" s="16"/>
      <c r="L651" s="16"/>
      <c r="M651" s="16"/>
      <c r="N651" s="16"/>
      <c r="O651" s="16"/>
    </row>
    <row r="652" spans="1:15" ht="13.5" customHeight="1">
      <c r="A652" s="17"/>
      <c r="B652" s="17"/>
      <c r="C652" s="17"/>
      <c r="D652" s="17"/>
      <c r="E652" s="17"/>
      <c r="F652" s="17"/>
      <c r="G652" s="17"/>
      <c r="H652" s="17"/>
      <c r="I652" s="17"/>
      <c r="J652" s="17"/>
      <c r="K652" s="16"/>
      <c r="L652" s="16"/>
      <c r="M652" s="16"/>
      <c r="N652" s="16"/>
      <c r="O652" s="16"/>
    </row>
    <row r="653" spans="1:15" ht="13.5" customHeight="1">
      <c r="A653" s="17"/>
      <c r="B653" s="17"/>
      <c r="C653" s="17"/>
      <c r="D653" s="17"/>
      <c r="E653" s="17"/>
      <c r="F653" s="17"/>
      <c r="G653" s="17"/>
      <c r="H653" s="17"/>
      <c r="I653" s="17"/>
      <c r="J653" s="17"/>
      <c r="K653" s="16"/>
      <c r="L653" s="16"/>
      <c r="M653" s="16"/>
      <c r="N653" s="16"/>
      <c r="O653" s="16"/>
    </row>
    <row r="654" spans="1:15" ht="13.5" customHeight="1">
      <c r="A654" s="17"/>
      <c r="B654" s="17"/>
      <c r="C654" s="17"/>
      <c r="D654" s="17"/>
      <c r="E654" s="17"/>
      <c r="F654" s="17"/>
      <c r="G654" s="17"/>
      <c r="H654" s="17"/>
      <c r="I654" s="17"/>
      <c r="J654" s="17"/>
      <c r="K654" s="16"/>
      <c r="L654" s="16"/>
      <c r="M654" s="16"/>
      <c r="N654" s="16"/>
      <c r="O654" s="16"/>
    </row>
    <row r="655" spans="1:15" ht="13.5" customHeight="1">
      <c r="A655" s="17"/>
      <c r="B655" s="17"/>
      <c r="C655" s="17"/>
      <c r="D655" s="17"/>
      <c r="E655" s="17"/>
      <c r="F655" s="17"/>
      <c r="G655" s="17"/>
      <c r="H655" s="17"/>
      <c r="I655" s="17"/>
      <c r="J655" s="17"/>
      <c r="K655" s="16"/>
      <c r="L655" s="16"/>
      <c r="M655" s="16"/>
      <c r="N655" s="16"/>
      <c r="O655" s="16"/>
    </row>
    <row r="656" spans="1:15" ht="13.5" customHeight="1">
      <c r="A656" s="17"/>
      <c r="B656" s="17"/>
      <c r="C656" s="17"/>
      <c r="D656" s="17"/>
      <c r="E656" s="17"/>
      <c r="F656" s="17"/>
      <c r="G656" s="17"/>
      <c r="H656" s="17"/>
      <c r="I656" s="17"/>
      <c r="J656" s="17"/>
      <c r="K656" s="16"/>
      <c r="L656" s="16"/>
      <c r="M656" s="16"/>
      <c r="N656" s="16"/>
      <c r="O656" s="16"/>
    </row>
    <row r="657" spans="1:15" ht="13.5" customHeight="1">
      <c r="A657" s="17"/>
      <c r="B657" s="17"/>
      <c r="C657" s="17"/>
      <c r="D657" s="17"/>
      <c r="E657" s="17"/>
      <c r="F657" s="17"/>
      <c r="G657" s="17"/>
      <c r="H657" s="17"/>
      <c r="I657" s="17"/>
      <c r="J657" s="17"/>
      <c r="K657" s="16"/>
      <c r="L657" s="16"/>
      <c r="M657" s="16"/>
      <c r="N657" s="16"/>
      <c r="O657" s="16"/>
    </row>
    <row r="658" spans="1:15" ht="13.5" customHeight="1">
      <c r="A658" s="17"/>
      <c r="B658" s="17"/>
      <c r="C658" s="17"/>
      <c r="D658" s="17"/>
      <c r="E658" s="17"/>
      <c r="F658" s="17"/>
      <c r="G658" s="17"/>
      <c r="H658" s="17"/>
      <c r="I658" s="17"/>
      <c r="J658" s="17"/>
      <c r="K658" s="16"/>
      <c r="L658" s="16"/>
      <c r="M658" s="16"/>
      <c r="N658" s="16"/>
      <c r="O658" s="16"/>
    </row>
    <row r="659" spans="1:15" ht="13.5" customHeight="1">
      <c r="A659" s="17"/>
      <c r="B659" s="17"/>
      <c r="C659" s="17"/>
      <c r="D659" s="17"/>
      <c r="E659" s="17"/>
      <c r="F659" s="17"/>
      <c r="G659" s="17"/>
      <c r="H659" s="17"/>
      <c r="I659" s="17"/>
      <c r="J659" s="17"/>
      <c r="K659" s="16"/>
      <c r="L659" s="16"/>
      <c r="M659" s="16"/>
      <c r="N659" s="16"/>
      <c r="O659" s="16"/>
    </row>
    <row r="660" spans="1:15" ht="13.5" customHeight="1">
      <c r="A660" s="17"/>
      <c r="B660" s="17"/>
      <c r="C660" s="17"/>
      <c r="D660" s="17"/>
      <c r="E660" s="17"/>
      <c r="F660" s="17"/>
      <c r="G660" s="17"/>
      <c r="H660" s="17"/>
      <c r="I660" s="17"/>
      <c r="J660" s="17"/>
      <c r="K660" s="16"/>
      <c r="L660" s="16"/>
      <c r="M660" s="16"/>
      <c r="N660" s="16"/>
      <c r="O660" s="16"/>
    </row>
    <row r="661" spans="1:15" ht="13.5" customHeight="1">
      <c r="A661" s="17"/>
      <c r="B661" s="17"/>
      <c r="C661" s="17"/>
      <c r="D661" s="17"/>
      <c r="E661" s="17"/>
      <c r="F661" s="17"/>
      <c r="G661" s="17"/>
      <c r="H661" s="17"/>
      <c r="I661" s="17"/>
      <c r="J661" s="17"/>
      <c r="K661" s="16"/>
      <c r="L661" s="16"/>
      <c r="M661" s="16"/>
      <c r="N661" s="16"/>
      <c r="O661" s="16"/>
    </row>
    <row r="662" spans="1:15" ht="13.5" customHeight="1">
      <c r="A662" s="17"/>
      <c r="B662" s="17"/>
      <c r="C662" s="17"/>
      <c r="D662" s="17"/>
      <c r="E662" s="17"/>
      <c r="F662" s="17"/>
      <c r="G662" s="17"/>
      <c r="H662" s="17"/>
      <c r="I662" s="17"/>
      <c r="J662" s="17"/>
      <c r="K662" s="16"/>
      <c r="L662" s="16"/>
      <c r="M662" s="16"/>
      <c r="N662" s="16"/>
      <c r="O662" s="16"/>
    </row>
    <row r="663" spans="1:15" ht="13.5" customHeight="1">
      <c r="A663" s="17"/>
      <c r="B663" s="17"/>
      <c r="C663" s="17"/>
      <c r="D663" s="17"/>
      <c r="E663" s="17"/>
      <c r="F663" s="17"/>
      <c r="G663" s="17"/>
      <c r="H663" s="17"/>
      <c r="I663" s="17"/>
      <c r="J663" s="17"/>
      <c r="K663" s="16"/>
      <c r="L663" s="16"/>
      <c r="M663" s="16"/>
      <c r="N663" s="16"/>
      <c r="O663" s="16"/>
    </row>
    <row r="664" spans="1:15" ht="13.5" customHeight="1">
      <c r="A664" s="17"/>
      <c r="B664" s="17"/>
      <c r="C664" s="17"/>
      <c r="D664" s="17"/>
      <c r="E664" s="17"/>
      <c r="F664" s="17"/>
      <c r="G664" s="17"/>
      <c r="H664" s="17"/>
      <c r="I664" s="17"/>
      <c r="J664" s="17"/>
      <c r="K664" s="16"/>
      <c r="L664" s="16"/>
      <c r="M664" s="16"/>
      <c r="N664" s="16"/>
      <c r="O664" s="16"/>
    </row>
    <row r="665" spans="1:15" ht="13.5" customHeight="1">
      <c r="A665" s="17"/>
      <c r="B665" s="17"/>
      <c r="C665" s="17"/>
      <c r="D665" s="17"/>
      <c r="E665" s="17"/>
      <c r="F665" s="17"/>
      <c r="G665" s="17"/>
      <c r="H665" s="17"/>
      <c r="I665" s="17"/>
      <c r="J665" s="17"/>
      <c r="K665" s="16"/>
      <c r="L665" s="16"/>
      <c r="M665" s="16"/>
      <c r="N665" s="16"/>
      <c r="O665" s="16"/>
    </row>
    <row r="666" spans="1:15" ht="13.5" customHeight="1">
      <c r="A666" s="17"/>
      <c r="B666" s="17"/>
      <c r="C666" s="17"/>
      <c r="D666" s="17"/>
      <c r="E666" s="17"/>
      <c r="F666" s="17"/>
      <c r="G666" s="17"/>
      <c r="H666" s="17"/>
      <c r="I666" s="17"/>
      <c r="J666" s="17"/>
      <c r="K666" s="16"/>
      <c r="L666" s="16"/>
      <c r="M666" s="16"/>
      <c r="N666" s="16"/>
      <c r="O666" s="16"/>
    </row>
    <row r="667" spans="1:15" ht="13.5" customHeight="1">
      <c r="A667" s="17"/>
      <c r="B667" s="17"/>
      <c r="C667" s="17"/>
      <c r="D667" s="17"/>
      <c r="E667" s="17"/>
      <c r="F667" s="17"/>
      <c r="G667" s="17"/>
      <c r="H667" s="17"/>
      <c r="I667" s="17"/>
      <c r="J667" s="17"/>
      <c r="K667" s="16"/>
      <c r="L667" s="16"/>
      <c r="M667" s="16"/>
      <c r="N667" s="16"/>
      <c r="O667" s="16"/>
    </row>
    <row r="668" spans="1:15" ht="13.5" customHeight="1">
      <c r="A668" s="17"/>
      <c r="B668" s="17"/>
      <c r="C668" s="17"/>
      <c r="D668" s="17"/>
      <c r="E668" s="17"/>
      <c r="F668" s="17"/>
      <c r="G668" s="17"/>
      <c r="H668" s="17"/>
      <c r="I668" s="17"/>
      <c r="J668" s="17"/>
      <c r="K668" s="16"/>
      <c r="L668" s="16"/>
      <c r="M668" s="16"/>
      <c r="N668" s="16"/>
      <c r="O668" s="16"/>
    </row>
    <row r="669" spans="1:15" ht="13.5" customHeight="1">
      <c r="A669" s="17"/>
      <c r="B669" s="17"/>
      <c r="C669" s="17"/>
      <c r="D669" s="17"/>
      <c r="E669" s="17"/>
      <c r="F669" s="17"/>
      <c r="G669" s="17"/>
      <c r="H669" s="17"/>
      <c r="I669" s="17"/>
      <c r="J669" s="17"/>
      <c r="K669" s="16"/>
      <c r="L669" s="16"/>
      <c r="M669" s="16"/>
      <c r="N669" s="16"/>
      <c r="O669" s="16"/>
    </row>
    <row r="670" spans="1:15" ht="13.5" customHeight="1">
      <c r="A670" s="17"/>
      <c r="B670" s="17"/>
      <c r="C670" s="17"/>
      <c r="D670" s="17"/>
      <c r="E670" s="17"/>
      <c r="F670" s="17"/>
      <c r="G670" s="17"/>
      <c r="H670" s="17"/>
      <c r="I670" s="17"/>
      <c r="J670" s="17"/>
      <c r="K670" s="16"/>
      <c r="L670" s="16"/>
      <c r="M670" s="16"/>
      <c r="N670" s="16"/>
      <c r="O670" s="16"/>
    </row>
    <row r="671" spans="1:15" ht="13.5" customHeight="1">
      <c r="A671" s="17"/>
      <c r="B671" s="17"/>
      <c r="C671" s="17"/>
      <c r="D671" s="17"/>
      <c r="E671" s="17"/>
      <c r="F671" s="17"/>
      <c r="G671" s="17"/>
      <c r="H671" s="17"/>
      <c r="I671" s="17"/>
      <c r="J671" s="17"/>
      <c r="K671" s="16"/>
      <c r="L671" s="16"/>
      <c r="M671" s="16"/>
      <c r="N671" s="16"/>
      <c r="O671" s="16"/>
    </row>
    <row r="672" spans="1:15" ht="13.5" customHeight="1">
      <c r="A672" s="17"/>
      <c r="B672" s="17"/>
      <c r="C672" s="17"/>
      <c r="D672" s="17"/>
      <c r="E672" s="17"/>
      <c r="F672" s="17"/>
      <c r="G672" s="17"/>
      <c r="H672" s="17"/>
      <c r="I672" s="17"/>
      <c r="J672" s="17"/>
      <c r="K672" s="16"/>
      <c r="L672" s="16"/>
      <c r="M672" s="16"/>
      <c r="N672" s="16"/>
      <c r="O672" s="16"/>
    </row>
    <row r="673" spans="1:15" ht="13.5" customHeight="1">
      <c r="A673" s="17"/>
      <c r="B673" s="17"/>
      <c r="C673" s="17"/>
      <c r="D673" s="17"/>
      <c r="E673" s="17"/>
      <c r="F673" s="17"/>
      <c r="G673" s="17"/>
      <c r="H673" s="17"/>
      <c r="I673" s="17"/>
      <c r="J673" s="17"/>
      <c r="K673" s="16"/>
      <c r="L673" s="16"/>
      <c r="M673" s="16"/>
      <c r="N673" s="16"/>
      <c r="O673" s="16"/>
    </row>
    <row r="674" spans="1:15" ht="13.5" customHeight="1">
      <c r="A674" s="17"/>
      <c r="B674" s="17"/>
      <c r="C674" s="17"/>
      <c r="D674" s="17"/>
      <c r="E674" s="17"/>
      <c r="F674" s="17"/>
      <c r="G674" s="17"/>
      <c r="H674" s="17"/>
      <c r="I674" s="17"/>
      <c r="J674" s="17"/>
      <c r="K674" s="16"/>
      <c r="L674" s="16"/>
      <c r="M674" s="16"/>
      <c r="N674" s="16"/>
      <c r="O674" s="16"/>
    </row>
    <row r="675" spans="1:15" ht="13.5" customHeight="1">
      <c r="A675" s="17"/>
      <c r="B675" s="17"/>
      <c r="C675" s="17"/>
      <c r="D675" s="17"/>
      <c r="E675" s="17"/>
      <c r="F675" s="17"/>
      <c r="G675" s="17"/>
      <c r="H675" s="17"/>
      <c r="I675" s="17"/>
      <c r="J675" s="17"/>
      <c r="K675" s="16"/>
      <c r="L675" s="16"/>
      <c r="M675" s="16"/>
      <c r="N675" s="16"/>
      <c r="O675" s="16"/>
    </row>
    <row r="676" spans="1:15" ht="13.5" customHeight="1">
      <c r="A676" s="17"/>
      <c r="B676" s="17"/>
      <c r="C676" s="17"/>
      <c r="D676" s="17"/>
      <c r="E676" s="17"/>
      <c r="F676" s="17"/>
      <c r="G676" s="17"/>
      <c r="H676" s="17"/>
      <c r="I676" s="17"/>
      <c r="J676" s="17"/>
      <c r="K676" s="16"/>
      <c r="L676" s="16"/>
      <c r="M676" s="16"/>
      <c r="N676" s="16"/>
      <c r="O676" s="16"/>
    </row>
    <row r="677" spans="1:15" ht="13.5" customHeight="1">
      <c r="A677" s="17"/>
      <c r="B677" s="17"/>
      <c r="C677" s="17"/>
      <c r="D677" s="17"/>
      <c r="E677" s="17"/>
      <c r="F677" s="17"/>
      <c r="G677" s="17"/>
      <c r="H677" s="17"/>
      <c r="I677" s="17"/>
      <c r="J677" s="17"/>
      <c r="K677" s="16"/>
      <c r="L677" s="16"/>
      <c r="M677" s="16"/>
      <c r="N677" s="16"/>
      <c r="O677" s="16"/>
    </row>
    <row r="678" spans="1:15" ht="13.5" customHeight="1">
      <c r="A678" s="17"/>
      <c r="B678" s="17"/>
      <c r="C678" s="17"/>
      <c r="D678" s="17"/>
      <c r="E678" s="17"/>
      <c r="F678" s="17"/>
      <c r="G678" s="17"/>
      <c r="H678" s="17"/>
      <c r="I678" s="17"/>
      <c r="J678" s="17"/>
      <c r="K678" s="16"/>
      <c r="L678" s="16"/>
      <c r="M678" s="16"/>
      <c r="N678" s="16"/>
      <c r="O678" s="16"/>
    </row>
    <row r="679" spans="1:15" ht="13.5" customHeight="1">
      <c r="A679" s="17"/>
      <c r="B679" s="17"/>
      <c r="C679" s="17"/>
      <c r="D679" s="17"/>
      <c r="E679" s="17"/>
      <c r="F679" s="17"/>
      <c r="G679" s="17"/>
      <c r="H679" s="17"/>
      <c r="I679" s="17"/>
      <c r="J679" s="17"/>
      <c r="K679" s="16"/>
      <c r="L679" s="16"/>
      <c r="M679" s="16"/>
      <c r="N679" s="16"/>
      <c r="O679" s="16"/>
    </row>
    <row r="680" spans="1:15" ht="13.5" customHeight="1">
      <c r="A680" s="17"/>
      <c r="B680" s="17"/>
      <c r="C680" s="17"/>
      <c r="D680" s="17"/>
      <c r="E680" s="17"/>
      <c r="F680" s="17"/>
      <c r="G680" s="17"/>
      <c r="H680" s="17"/>
      <c r="I680" s="17"/>
      <c r="J680" s="17"/>
      <c r="K680" s="16"/>
      <c r="L680" s="16"/>
      <c r="M680" s="16"/>
      <c r="N680" s="16"/>
      <c r="O680" s="16"/>
    </row>
    <row r="681" spans="1:15" ht="13.5" customHeight="1">
      <c r="A681" s="17"/>
      <c r="B681" s="17"/>
      <c r="C681" s="17"/>
      <c r="D681" s="17"/>
      <c r="E681" s="17"/>
      <c r="F681" s="17"/>
      <c r="G681" s="17"/>
      <c r="H681" s="17"/>
      <c r="I681" s="17"/>
      <c r="J681" s="17"/>
      <c r="K681" s="16"/>
      <c r="L681" s="16"/>
      <c r="M681" s="16"/>
      <c r="N681" s="16"/>
      <c r="O681" s="16"/>
    </row>
    <row r="682" spans="1:15" ht="13.5" customHeight="1">
      <c r="A682" s="17"/>
      <c r="B682" s="17"/>
      <c r="C682" s="17"/>
      <c r="D682" s="17"/>
      <c r="E682" s="17"/>
      <c r="F682" s="17"/>
      <c r="G682" s="17"/>
      <c r="H682" s="17"/>
      <c r="I682" s="17"/>
      <c r="J682" s="17"/>
      <c r="K682" s="16"/>
      <c r="L682" s="16"/>
      <c r="M682" s="16"/>
      <c r="N682" s="16"/>
      <c r="O682" s="16"/>
    </row>
    <row r="683" spans="1:15" ht="13.5" customHeight="1">
      <c r="A683" s="17"/>
      <c r="B683" s="17"/>
      <c r="C683" s="17"/>
      <c r="D683" s="17"/>
      <c r="E683" s="17"/>
      <c r="F683" s="17"/>
      <c r="G683" s="17"/>
      <c r="H683" s="17"/>
      <c r="I683" s="17"/>
      <c r="J683" s="17"/>
      <c r="K683" s="16"/>
      <c r="L683" s="16"/>
      <c r="M683" s="16"/>
      <c r="N683" s="16"/>
      <c r="O683" s="16"/>
    </row>
    <row r="684" spans="1:15" ht="13.5" customHeight="1">
      <c r="A684" s="17"/>
      <c r="B684" s="17"/>
      <c r="C684" s="17"/>
      <c r="D684" s="17"/>
      <c r="E684" s="17"/>
      <c r="F684" s="17"/>
      <c r="G684" s="17"/>
      <c r="H684" s="17"/>
      <c r="I684" s="17"/>
      <c r="J684" s="17"/>
      <c r="K684" s="16"/>
      <c r="L684" s="16"/>
      <c r="M684" s="16"/>
      <c r="N684" s="16"/>
      <c r="O684" s="16"/>
    </row>
    <row r="685" spans="1:15" ht="13.5" customHeight="1">
      <c r="A685" s="17"/>
      <c r="B685" s="17"/>
      <c r="C685" s="17"/>
      <c r="D685" s="17"/>
      <c r="E685" s="17"/>
      <c r="F685" s="17"/>
      <c r="G685" s="17"/>
      <c r="H685" s="17"/>
      <c r="I685" s="17"/>
      <c r="J685" s="17"/>
      <c r="K685" s="16"/>
      <c r="L685" s="16"/>
      <c r="M685" s="16"/>
      <c r="N685" s="16"/>
      <c r="O685" s="16"/>
    </row>
    <row r="686" spans="1:15" ht="13.5" customHeight="1">
      <c r="A686" s="17"/>
      <c r="B686" s="17"/>
      <c r="C686" s="17"/>
      <c r="D686" s="17"/>
      <c r="E686" s="17"/>
      <c r="F686" s="17"/>
      <c r="G686" s="17"/>
      <c r="H686" s="17"/>
      <c r="I686" s="17"/>
      <c r="J686" s="17"/>
      <c r="K686" s="16"/>
      <c r="L686" s="16"/>
      <c r="M686" s="16"/>
      <c r="N686" s="16"/>
      <c r="O686" s="16"/>
    </row>
    <row r="687" spans="1:15" ht="13.5" customHeight="1">
      <c r="A687" s="17"/>
      <c r="B687" s="17"/>
      <c r="C687" s="17"/>
      <c r="D687" s="17"/>
      <c r="E687" s="17"/>
      <c r="F687" s="17"/>
      <c r="G687" s="17"/>
      <c r="H687" s="17"/>
      <c r="I687" s="17"/>
      <c r="J687" s="17"/>
      <c r="K687" s="16"/>
      <c r="L687" s="16"/>
      <c r="M687" s="16"/>
      <c r="N687" s="16"/>
      <c r="O687" s="16"/>
    </row>
    <row r="688" spans="1:15" ht="13.5" customHeight="1">
      <c r="A688" s="17"/>
      <c r="B688" s="17"/>
      <c r="C688" s="17"/>
      <c r="D688" s="17"/>
      <c r="E688" s="17"/>
      <c r="F688" s="17"/>
      <c r="G688" s="17"/>
      <c r="H688" s="17"/>
      <c r="I688" s="17"/>
      <c r="J688" s="17"/>
      <c r="K688" s="16"/>
      <c r="L688" s="16"/>
      <c r="M688" s="16"/>
      <c r="N688" s="16"/>
      <c r="O688" s="16"/>
    </row>
    <row r="689" spans="1:15" ht="13.5" customHeight="1">
      <c r="A689" s="17"/>
      <c r="B689" s="17"/>
      <c r="C689" s="17"/>
      <c r="D689" s="17"/>
      <c r="E689" s="17"/>
      <c r="F689" s="17"/>
      <c r="G689" s="17"/>
      <c r="H689" s="17"/>
      <c r="I689" s="17"/>
      <c r="J689" s="17"/>
      <c r="K689" s="16"/>
      <c r="L689" s="16"/>
      <c r="M689" s="16"/>
      <c r="N689" s="16"/>
      <c r="O689" s="16"/>
    </row>
    <row r="690" spans="1:15" ht="13.5" customHeight="1">
      <c r="A690" s="17"/>
      <c r="B690" s="17"/>
      <c r="C690" s="17"/>
      <c r="D690" s="17"/>
      <c r="E690" s="17"/>
      <c r="F690" s="17"/>
      <c r="G690" s="17"/>
      <c r="H690" s="17"/>
      <c r="I690" s="17"/>
      <c r="J690" s="17"/>
      <c r="K690" s="16"/>
      <c r="L690" s="16"/>
      <c r="M690" s="16"/>
      <c r="N690" s="16"/>
      <c r="O690" s="16"/>
    </row>
    <row r="691" spans="1:15" ht="13.5" customHeight="1">
      <c r="A691" s="17"/>
      <c r="B691" s="17"/>
      <c r="C691" s="17"/>
      <c r="D691" s="17"/>
      <c r="E691" s="17"/>
      <c r="F691" s="17"/>
      <c r="G691" s="17"/>
      <c r="H691" s="17"/>
      <c r="I691" s="17"/>
      <c r="J691" s="17"/>
      <c r="K691" s="16"/>
      <c r="L691" s="16"/>
      <c r="M691" s="16"/>
      <c r="N691" s="16"/>
      <c r="O691" s="16"/>
    </row>
    <row r="692" spans="1:15" ht="13.5" customHeight="1">
      <c r="A692" s="17"/>
      <c r="B692" s="17"/>
      <c r="C692" s="17"/>
      <c r="D692" s="17"/>
      <c r="E692" s="17"/>
      <c r="F692" s="17"/>
      <c r="G692" s="17"/>
      <c r="H692" s="17"/>
      <c r="I692" s="17"/>
      <c r="J692" s="17"/>
      <c r="K692" s="16"/>
      <c r="L692" s="16"/>
      <c r="M692" s="16"/>
      <c r="N692" s="16"/>
      <c r="O692" s="16"/>
    </row>
    <row r="693" spans="1:15" ht="13.5" customHeight="1">
      <c r="A693" s="17"/>
      <c r="B693" s="17"/>
      <c r="C693" s="17"/>
      <c r="D693" s="17"/>
      <c r="E693" s="17"/>
      <c r="F693" s="17"/>
      <c r="G693" s="17"/>
      <c r="H693" s="17"/>
      <c r="I693" s="17"/>
      <c r="J693" s="17"/>
      <c r="K693" s="16"/>
      <c r="L693" s="16"/>
      <c r="M693" s="16"/>
      <c r="N693" s="16"/>
      <c r="O693" s="16"/>
    </row>
    <row r="694" spans="1:15" ht="13.5" customHeight="1">
      <c r="A694" s="17"/>
      <c r="B694" s="17"/>
      <c r="C694" s="17"/>
      <c r="D694" s="17"/>
      <c r="E694" s="17"/>
      <c r="F694" s="17"/>
      <c r="G694" s="17"/>
      <c r="H694" s="17"/>
      <c r="I694" s="17"/>
      <c r="J694" s="17"/>
      <c r="K694" s="16"/>
      <c r="L694" s="16"/>
      <c r="M694" s="16"/>
      <c r="N694" s="16"/>
      <c r="O694" s="16"/>
    </row>
    <row r="695" spans="1:15" ht="13.5" customHeight="1">
      <c r="A695" s="17"/>
      <c r="B695" s="17"/>
      <c r="C695" s="17"/>
      <c r="D695" s="17"/>
      <c r="E695" s="17"/>
      <c r="F695" s="17"/>
      <c r="G695" s="17"/>
      <c r="H695" s="17"/>
      <c r="I695" s="17"/>
      <c r="J695" s="17"/>
      <c r="K695" s="16"/>
      <c r="L695" s="16"/>
      <c r="M695" s="16"/>
      <c r="N695" s="16"/>
      <c r="O695" s="16"/>
    </row>
    <row r="696" spans="1:15" ht="13.5" customHeight="1">
      <c r="A696" s="17"/>
      <c r="B696" s="17"/>
      <c r="C696" s="17"/>
      <c r="D696" s="17"/>
      <c r="E696" s="17"/>
      <c r="F696" s="17"/>
      <c r="G696" s="17"/>
      <c r="H696" s="17"/>
      <c r="I696" s="17"/>
      <c r="J696" s="17"/>
      <c r="K696" s="16"/>
      <c r="L696" s="16"/>
      <c r="M696" s="16"/>
      <c r="N696" s="16"/>
      <c r="O696" s="16"/>
    </row>
    <row r="697" spans="1:15" ht="13.5" customHeight="1">
      <c r="A697" s="17"/>
      <c r="B697" s="17"/>
      <c r="C697" s="17"/>
      <c r="D697" s="17"/>
      <c r="E697" s="17"/>
      <c r="F697" s="17"/>
      <c r="G697" s="17"/>
      <c r="H697" s="17"/>
      <c r="I697" s="17"/>
      <c r="J697" s="17"/>
      <c r="K697" s="16"/>
      <c r="L697" s="16"/>
      <c r="M697" s="16"/>
      <c r="N697" s="16"/>
      <c r="O697" s="16"/>
    </row>
    <row r="698" spans="1:15" ht="13.5" customHeight="1">
      <c r="A698" s="17"/>
      <c r="B698" s="17"/>
      <c r="C698" s="17"/>
      <c r="D698" s="17"/>
      <c r="E698" s="17"/>
      <c r="F698" s="17"/>
      <c r="G698" s="17"/>
      <c r="H698" s="17"/>
      <c r="I698" s="17"/>
      <c r="J698" s="17"/>
      <c r="K698" s="16"/>
      <c r="L698" s="16"/>
      <c r="M698" s="16"/>
      <c r="N698" s="16"/>
      <c r="O698" s="16"/>
    </row>
    <row r="699" spans="1:15" ht="13.5" customHeight="1">
      <c r="A699" s="17"/>
      <c r="B699" s="17"/>
      <c r="C699" s="17"/>
      <c r="D699" s="17"/>
      <c r="E699" s="17"/>
      <c r="F699" s="17"/>
      <c r="G699" s="17"/>
      <c r="H699" s="17"/>
      <c r="I699" s="17"/>
      <c r="J699" s="17"/>
      <c r="K699" s="16"/>
      <c r="L699" s="16"/>
      <c r="M699" s="16"/>
      <c r="N699" s="16"/>
      <c r="O699" s="16"/>
    </row>
    <row r="700" spans="1:15" ht="13.5" customHeight="1">
      <c r="A700" s="17"/>
      <c r="B700" s="17"/>
      <c r="C700" s="17"/>
      <c r="D700" s="17"/>
      <c r="E700" s="17"/>
      <c r="F700" s="17"/>
      <c r="G700" s="17"/>
      <c r="H700" s="17"/>
      <c r="I700" s="17"/>
      <c r="J700" s="17"/>
      <c r="K700" s="16"/>
      <c r="L700" s="16"/>
      <c r="M700" s="16"/>
      <c r="N700" s="16"/>
      <c r="O700" s="16"/>
    </row>
    <row r="701" spans="1:15" ht="13.5" customHeight="1">
      <c r="A701" s="17"/>
      <c r="B701" s="17"/>
      <c r="C701" s="17"/>
      <c r="D701" s="17"/>
      <c r="E701" s="17"/>
      <c r="F701" s="17"/>
      <c r="G701" s="17"/>
      <c r="H701" s="17"/>
      <c r="I701" s="17"/>
      <c r="J701" s="17"/>
      <c r="K701" s="16"/>
      <c r="L701" s="16"/>
      <c r="M701" s="16"/>
      <c r="N701" s="16"/>
      <c r="O701" s="16"/>
    </row>
    <row r="702" spans="1:15" ht="13.5" customHeight="1">
      <c r="A702" s="17"/>
      <c r="B702" s="17"/>
      <c r="C702" s="17"/>
      <c r="D702" s="17"/>
      <c r="E702" s="17"/>
      <c r="F702" s="17"/>
      <c r="G702" s="17"/>
      <c r="H702" s="17"/>
      <c r="I702" s="17"/>
      <c r="J702" s="17"/>
      <c r="K702" s="16"/>
      <c r="L702" s="16"/>
      <c r="M702" s="16"/>
      <c r="N702" s="16"/>
      <c r="O702" s="16"/>
    </row>
    <row r="703" spans="1:15" ht="13.5" customHeight="1">
      <c r="A703" s="17"/>
      <c r="B703" s="17"/>
      <c r="C703" s="17"/>
      <c r="D703" s="17"/>
      <c r="E703" s="17"/>
      <c r="F703" s="17"/>
      <c r="G703" s="17"/>
      <c r="H703" s="17"/>
      <c r="I703" s="17"/>
      <c r="J703" s="17"/>
      <c r="K703" s="16"/>
      <c r="L703" s="16"/>
      <c r="M703" s="16"/>
      <c r="N703" s="16"/>
      <c r="O703" s="16"/>
    </row>
    <row r="704" spans="1:15" ht="13.5" customHeight="1">
      <c r="A704" s="17"/>
      <c r="B704" s="17"/>
      <c r="C704" s="17"/>
      <c r="D704" s="17"/>
      <c r="E704" s="17"/>
      <c r="F704" s="17"/>
      <c r="G704" s="17"/>
      <c r="H704" s="17"/>
      <c r="I704" s="17"/>
      <c r="J704" s="17"/>
      <c r="K704" s="16"/>
      <c r="L704" s="16"/>
      <c r="M704" s="16"/>
      <c r="N704" s="16"/>
      <c r="O704" s="16"/>
    </row>
    <row r="705" spans="1:15" ht="13.5" customHeight="1">
      <c r="A705" s="17"/>
      <c r="B705" s="17"/>
      <c r="C705" s="17"/>
      <c r="D705" s="17"/>
      <c r="E705" s="17"/>
      <c r="F705" s="17"/>
      <c r="G705" s="17"/>
      <c r="H705" s="17"/>
      <c r="I705" s="17"/>
      <c r="J705" s="17"/>
      <c r="K705" s="16"/>
      <c r="L705" s="16"/>
      <c r="M705" s="16"/>
      <c r="N705" s="16"/>
      <c r="O705" s="16"/>
    </row>
    <row r="706" spans="1:15" ht="13.5" customHeight="1">
      <c r="A706" s="17"/>
      <c r="B706" s="17"/>
      <c r="C706" s="17"/>
      <c r="D706" s="17"/>
      <c r="E706" s="17"/>
      <c r="F706" s="17"/>
      <c r="G706" s="17"/>
      <c r="H706" s="17"/>
      <c r="I706" s="17"/>
      <c r="J706" s="17"/>
      <c r="K706" s="16"/>
      <c r="L706" s="16"/>
      <c r="M706" s="16"/>
      <c r="N706" s="16"/>
      <c r="O706" s="16"/>
    </row>
    <row r="707" spans="1:15" ht="13.5" customHeight="1">
      <c r="A707" s="17"/>
      <c r="B707" s="17"/>
      <c r="C707" s="17"/>
      <c r="D707" s="17"/>
      <c r="E707" s="17"/>
      <c r="F707" s="17"/>
      <c r="G707" s="17"/>
      <c r="H707" s="17"/>
      <c r="I707" s="17"/>
      <c r="J707" s="17"/>
      <c r="K707" s="16"/>
      <c r="L707" s="16"/>
      <c r="M707" s="16"/>
      <c r="N707" s="16"/>
      <c r="O707" s="16"/>
    </row>
    <row r="708" spans="1:15" ht="13.5" customHeight="1">
      <c r="A708" s="17"/>
      <c r="B708" s="17"/>
      <c r="C708" s="17"/>
      <c r="D708" s="17"/>
      <c r="E708" s="17"/>
      <c r="F708" s="17"/>
      <c r="G708" s="17"/>
      <c r="H708" s="17"/>
      <c r="I708" s="17"/>
      <c r="J708" s="17"/>
      <c r="K708" s="16"/>
      <c r="L708" s="16"/>
      <c r="M708" s="16"/>
      <c r="N708" s="16"/>
      <c r="O708" s="16"/>
    </row>
    <row r="709" spans="1:15" ht="13.5" customHeight="1">
      <c r="A709" s="17"/>
      <c r="B709" s="17"/>
      <c r="C709" s="17"/>
      <c r="D709" s="17"/>
      <c r="E709" s="17"/>
      <c r="F709" s="17"/>
      <c r="G709" s="17"/>
      <c r="H709" s="17"/>
      <c r="I709" s="17"/>
      <c r="J709" s="17"/>
      <c r="K709" s="16"/>
      <c r="L709" s="16"/>
      <c r="M709" s="16"/>
      <c r="N709" s="16"/>
      <c r="O709" s="16"/>
    </row>
    <row r="710" spans="1:15" ht="13.5" customHeight="1">
      <c r="A710" s="17"/>
      <c r="B710" s="17"/>
      <c r="C710" s="17"/>
      <c r="D710" s="17"/>
      <c r="E710" s="17"/>
      <c r="F710" s="17"/>
      <c r="G710" s="17"/>
      <c r="H710" s="17"/>
      <c r="I710" s="17"/>
      <c r="J710" s="17"/>
      <c r="K710" s="16"/>
      <c r="L710" s="16"/>
      <c r="M710" s="16"/>
      <c r="N710" s="16"/>
      <c r="O710" s="16"/>
    </row>
    <row r="711" spans="1:15" ht="13.5" customHeight="1">
      <c r="A711" s="17"/>
      <c r="B711" s="17"/>
      <c r="C711" s="17"/>
      <c r="D711" s="17"/>
      <c r="E711" s="17"/>
      <c r="F711" s="17"/>
      <c r="G711" s="17"/>
      <c r="H711" s="17"/>
      <c r="I711" s="17"/>
      <c r="J711" s="17"/>
      <c r="K711" s="16"/>
      <c r="L711" s="16"/>
      <c r="M711" s="16"/>
      <c r="N711" s="16"/>
      <c r="O711" s="16"/>
    </row>
    <row r="712" spans="1:15" ht="13.5" customHeight="1">
      <c r="A712" s="17"/>
      <c r="B712" s="17"/>
      <c r="C712" s="17"/>
      <c r="D712" s="17"/>
      <c r="E712" s="17"/>
      <c r="F712" s="17"/>
      <c r="G712" s="17"/>
      <c r="H712" s="17"/>
      <c r="I712" s="17"/>
      <c r="J712" s="17"/>
      <c r="K712" s="16"/>
      <c r="L712" s="16"/>
      <c r="M712" s="16"/>
      <c r="N712" s="16"/>
      <c r="O712" s="16"/>
    </row>
    <row r="713" spans="1:15" ht="13.5" customHeight="1">
      <c r="A713" s="17"/>
      <c r="B713" s="17"/>
      <c r="C713" s="17"/>
      <c r="D713" s="17"/>
      <c r="E713" s="17"/>
      <c r="F713" s="17"/>
      <c r="G713" s="17"/>
      <c r="H713" s="17"/>
      <c r="I713" s="17"/>
      <c r="J713" s="17"/>
      <c r="K713" s="16"/>
      <c r="L713" s="16"/>
      <c r="M713" s="16"/>
      <c r="N713" s="16"/>
      <c r="O713" s="16"/>
    </row>
    <row r="714" spans="1:15" ht="13.5" customHeight="1">
      <c r="A714" s="17"/>
      <c r="B714" s="17"/>
      <c r="C714" s="17"/>
      <c r="D714" s="17"/>
      <c r="E714" s="17"/>
      <c r="F714" s="17"/>
      <c r="G714" s="17"/>
      <c r="H714" s="17"/>
      <c r="I714" s="17"/>
      <c r="J714" s="17"/>
      <c r="K714" s="16"/>
      <c r="L714" s="16"/>
      <c r="M714" s="16"/>
      <c r="N714" s="16"/>
      <c r="O714" s="16"/>
    </row>
    <row r="715" spans="1:15" ht="13.5" customHeight="1">
      <c r="A715" s="17"/>
      <c r="B715" s="17"/>
      <c r="C715" s="17"/>
      <c r="D715" s="17"/>
      <c r="E715" s="17"/>
      <c r="F715" s="17"/>
      <c r="G715" s="17"/>
      <c r="H715" s="17"/>
      <c r="I715" s="17"/>
      <c r="J715" s="17"/>
      <c r="K715" s="16"/>
      <c r="L715" s="16"/>
      <c r="M715" s="16"/>
      <c r="N715" s="16"/>
      <c r="O715" s="16"/>
    </row>
    <row r="716" spans="1:15" ht="13.5" customHeight="1">
      <c r="A716" s="17"/>
      <c r="B716" s="17"/>
      <c r="C716" s="17"/>
      <c r="D716" s="17"/>
      <c r="E716" s="17"/>
      <c r="F716" s="17"/>
      <c r="G716" s="17"/>
      <c r="H716" s="17"/>
      <c r="I716" s="17"/>
      <c r="J716" s="17"/>
      <c r="K716" s="16"/>
      <c r="L716" s="16"/>
      <c r="M716" s="16"/>
      <c r="N716" s="16"/>
      <c r="O716" s="16"/>
    </row>
    <row r="717" spans="1:15" ht="13.5" customHeight="1">
      <c r="A717" s="17"/>
      <c r="B717" s="17"/>
      <c r="C717" s="17"/>
      <c r="D717" s="17"/>
      <c r="E717" s="17"/>
      <c r="F717" s="17"/>
      <c r="G717" s="17"/>
      <c r="H717" s="17"/>
      <c r="I717" s="17"/>
      <c r="J717" s="17"/>
      <c r="K717" s="16"/>
      <c r="L717" s="16"/>
      <c r="M717" s="16"/>
      <c r="N717" s="16"/>
      <c r="O717" s="16"/>
    </row>
    <row r="718" spans="1:15" ht="13.5" customHeight="1">
      <c r="A718" s="17"/>
      <c r="B718" s="17"/>
      <c r="C718" s="17"/>
      <c r="D718" s="17"/>
      <c r="E718" s="17"/>
      <c r="F718" s="17"/>
      <c r="G718" s="17"/>
      <c r="H718" s="17"/>
      <c r="I718" s="17"/>
      <c r="J718" s="17"/>
      <c r="K718" s="16"/>
      <c r="L718" s="16"/>
      <c r="M718" s="16"/>
      <c r="N718" s="16"/>
      <c r="O718" s="16"/>
    </row>
    <row r="719" spans="1:15" ht="13.5" customHeight="1">
      <c r="A719" s="17"/>
      <c r="B719" s="17"/>
      <c r="C719" s="17"/>
      <c r="D719" s="17"/>
      <c r="E719" s="17"/>
      <c r="F719" s="17"/>
      <c r="G719" s="17"/>
      <c r="H719" s="17"/>
      <c r="I719" s="17"/>
      <c r="J719" s="17"/>
      <c r="K719" s="16"/>
      <c r="L719" s="16"/>
      <c r="M719" s="16"/>
      <c r="N719" s="16"/>
      <c r="O719" s="16"/>
    </row>
    <row r="720" spans="1:15" ht="13.5" customHeight="1">
      <c r="A720" s="17"/>
      <c r="B720" s="17"/>
      <c r="C720" s="17"/>
      <c r="D720" s="17"/>
      <c r="E720" s="17"/>
      <c r="F720" s="17"/>
      <c r="G720" s="17"/>
      <c r="H720" s="17"/>
      <c r="I720" s="17"/>
      <c r="J720" s="17"/>
      <c r="K720" s="16"/>
      <c r="L720" s="16"/>
      <c r="M720" s="16"/>
      <c r="N720" s="16"/>
      <c r="O720" s="16"/>
    </row>
  </sheetData>
  <sheetProtection algorithmName="SHA-512" hashValue="5oT8Toj6/Q1BG9IjUdkt+QbgFDwDjLXTt6KLuvRxbAgklaJ9Zd/MrDmgIQfjGduVoMIeiLIf6gtoocLI7RVeWg==" saltValue="UyqHVQRAXKwzVCLn2Rq6ug==" spinCount="100000" sheet="1" selectLockedCells="1"/>
  <customSheetViews>
    <customSheetView guid="{D5E2AB36-2130-41FB-951A-761EED4C953E}" scale="70" fitToPage="1">
      <pane ySplit="1" topLeftCell="A2" activePane="bottomLeft" state="frozen"/>
      <selection pane="bottomLeft" activeCell="D2" sqref="D2"/>
      <colBreaks count="1" manualBreakCount="1">
        <brk id="13" max="1048575" man="1"/>
      </colBreaks>
      <pageMargins left="0.70866141732283472" right="0.70866141732283472" top="0.78740157480314965" bottom="0.78740157480314965" header="0.31496062992125984" footer="0.31496062992125984"/>
      <pageSetup paperSize="9" scale="39" orientation="landscape" r:id="rId1"/>
    </customSheetView>
    <customSheetView guid="{BE452244-6F10-4975-B826-9D23F0348063}" scale="70" fitToPage="1">
      <pane ySplit="1" topLeftCell="A2" activePane="bottomLeft" state="frozen"/>
      <selection pane="bottomLeft" activeCell="D2" sqref="D2"/>
      <colBreaks count="1" manualBreakCount="1">
        <brk id="13" max="1048575" man="1"/>
      </colBreaks>
      <pageMargins left="0.70866141732283472" right="0.70866141732283472" top="0.78740157480314965" bottom="0.78740157480314965" header="0.31496062992125984" footer="0.31496062992125984"/>
      <pageSetup paperSize="9" scale="40" orientation="landscape" r:id="rId2"/>
    </customSheetView>
  </customSheetViews>
  <mergeCells count="17">
    <mergeCell ref="A1:L1"/>
    <mergeCell ref="M1:M2"/>
    <mergeCell ref="F36:L36"/>
    <mergeCell ref="K2:L2"/>
    <mergeCell ref="A2:B2"/>
    <mergeCell ref="D3:D11"/>
    <mergeCell ref="A74:E74"/>
    <mergeCell ref="C58:L58"/>
    <mergeCell ref="A35:E35"/>
    <mergeCell ref="C36:D36"/>
    <mergeCell ref="A73:E73"/>
    <mergeCell ref="A58:B58"/>
    <mergeCell ref="A59:A72"/>
    <mergeCell ref="B66:C66"/>
    <mergeCell ref="B67:C67"/>
    <mergeCell ref="A36:B36"/>
    <mergeCell ref="A57:E57"/>
  </mergeCells>
  <pageMargins left="0.70866141732283472" right="0.70866141732283472" top="0.78740157480314965" bottom="0.78740157480314965" header="0.31496062992125984" footer="0.31496062992125984"/>
  <pageSetup paperSize="9" scale="39" orientation="landscape" r:id="rId3"/>
  <ignoredErrors>
    <ignoredError sqref="F74 K74:L7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CC"/>
    <pageSetUpPr fitToPage="1"/>
  </sheetPr>
  <dimension ref="A1:B59"/>
  <sheetViews>
    <sheetView zoomScaleNormal="100" workbookViewId="0">
      <pane ySplit="1" topLeftCell="A2" activePane="bottomLeft" state="frozen"/>
      <selection pane="bottomLeft" activeCell="A9" sqref="A9"/>
    </sheetView>
  </sheetViews>
  <sheetFormatPr baseColWidth="10" defaultRowHeight="15"/>
  <cols>
    <col min="1" max="1" width="255.42578125" customWidth="1"/>
  </cols>
  <sheetData>
    <row r="1" spans="1:1" s="65" customFormat="1" ht="55.5" customHeight="1">
      <c r="A1" s="187" t="s">
        <v>848</v>
      </c>
    </row>
    <row r="2" spans="1:1" s="743" customFormat="1" ht="18.75">
      <c r="A2" s="742"/>
    </row>
    <row r="3" spans="1:1" s="744" customFormat="1" ht="81" customHeight="1">
      <c r="A3" s="666" t="s">
        <v>826</v>
      </c>
    </row>
    <row r="4" spans="1:1" s="744" customFormat="1" ht="93.75">
      <c r="A4" s="667" t="s">
        <v>827</v>
      </c>
    </row>
    <row r="5" spans="1:1" s="744" customFormat="1" ht="56.25">
      <c r="A5" s="667" t="s">
        <v>830</v>
      </c>
    </row>
    <row r="6" spans="1:1" s="744" customFormat="1" ht="18.75">
      <c r="A6" s="667"/>
    </row>
    <row r="7" spans="1:1" s="744" customFormat="1" ht="37.5">
      <c r="A7" s="667" t="s">
        <v>828</v>
      </c>
    </row>
    <row r="8" spans="1:1" s="744" customFormat="1" ht="18.75">
      <c r="A8" s="667"/>
    </row>
    <row r="9" spans="1:1" s="743" customFormat="1" ht="131.25">
      <c r="A9" s="667" t="s">
        <v>941</v>
      </c>
    </row>
    <row r="10" spans="1:1" s="743" customFormat="1" ht="18.75">
      <c r="A10" s="667"/>
    </row>
    <row r="11" spans="1:1" s="743" customFormat="1" ht="18.75">
      <c r="A11" s="669" t="s">
        <v>825</v>
      </c>
    </row>
    <row r="12" spans="1:1" s="743" customFormat="1" ht="18.75">
      <c r="A12" s="668" t="s">
        <v>660</v>
      </c>
    </row>
    <row r="13" spans="1:1" s="743" customFormat="1" ht="18.75">
      <c r="A13" s="668" t="s">
        <v>661</v>
      </c>
    </row>
    <row r="14" spans="1:1" s="743" customFormat="1" ht="18.75">
      <c r="A14" s="668" t="s">
        <v>1029</v>
      </c>
    </row>
    <row r="15" spans="1:1" s="743" customFormat="1" ht="40.5" customHeight="1">
      <c r="A15" s="668"/>
    </row>
    <row r="16" spans="1:1" s="743" customFormat="1" ht="18.75">
      <c r="A16" s="745" t="s">
        <v>918</v>
      </c>
    </row>
    <row r="17" spans="1:1" s="743" customFormat="1" ht="18.75">
      <c r="A17" s="746"/>
    </row>
    <row r="18" spans="1:1" s="743" customFormat="1" ht="18.75">
      <c r="A18" s="747" t="s">
        <v>539</v>
      </c>
    </row>
    <row r="19" spans="1:1" s="743" customFormat="1" ht="150">
      <c r="A19" s="748" t="s">
        <v>575</v>
      </c>
    </row>
    <row r="20" spans="1:1" s="743" customFormat="1" ht="18.75">
      <c r="A20" s="747" t="s">
        <v>540</v>
      </c>
    </row>
    <row r="21" spans="1:1" s="743" customFormat="1" ht="187.5">
      <c r="A21" s="748" t="s">
        <v>919</v>
      </c>
    </row>
    <row r="22" spans="1:1" s="743" customFormat="1" ht="18.75">
      <c r="A22" s="747" t="s">
        <v>541</v>
      </c>
    </row>
    <row r="23" spans="1:1" s="743" customFormat="1" ht="206.25">
      <c r="A23" s="748" t="s">
        <v>920</v>
      </c>
    </row>
    <row r="24" spans="1:1" s="743" customFormat="1" ht="18.75">
      <c r="A24" s="747" t="s">
        <v>542</v>
      </c>
    </row>
    <row r="25" spans="1:1" s="743" customFormat="1" ht="93.75">
      <c r="A25" s="748" t="s">
        <v>543</v>
      </c>
    </row>
    <row r="26" spans="1:1" s="743" customFormat="1" ht="18.75">
      <c r="A26" s="747" t="s">
        <v>544</v>
      </c>
    </row>
    <row r="27" spans="1:1" s="743" customFormat="1" ht="131.25">
      <c r="A27" s="748" t="s">
        <v>545</v>
      </c>
    </row>
    <row r="28" spans="1:1" s="743" customFormat="1" ht="18.75">
      <c r="A28" s="747" t="s">
        <v>546</v>
      </c>
    </row>
    <row r="29" spans="1:1" s="743" customFormat="1" ht="206.25">
      <c r="A29" s="748" t="s">
        <v>921</v>
      </c>
    </row>
    <row r="30" spans="1:1" s="743" customFormat="1" ht="18.75">
      <c r="A30" s="747" t="s">
        <v>547</v>
      </c>
    </row>
    <row r="31" spans="1:1" s="743" customFormat="1" ht="243.75">
      <c r="A31" s="748" t="s">
        <v>922</v>
      </c>
    </row>
    <row r="32" spans="1:1" s="743" customFormat="1" ht="18.75">
      <c r="A32" s="747" t="s">
        <v>548</v>
      </c>
    </row>
    <row r="33" spans="1:1" s="743" customFormat="1" ht="131.25">
      <c r="A33" s="748" t="s">
        <v>573</v>
      </c>
    </row>
    <row r="34" spans="1:1" s="743" customFormat="1" ht="18.75">
      <c r="A34" s="747" t="s">
        <v>549</v>
      </c>
    </row>
    <row r="35" spans="1:1" s="743" customFormat="1" ht="243.75">
      <c r="A35" s="748" t="s">
        <v>923</v>
      </c>
    </row>
    <row r="36" spans="1:1" s="743" customFormat="1" ht="18.75">
      <c r="A36" s="747" t="s">
        <v>550</v>
      </c>
    </row>
    <row r="37" spans="1:1" s="743" customFormat="1" ht="75">
      <c r="A37" s="748" t="s">
        <v>551</v>
      </c>
    </row>
    <row r="38" spans="1:1" s="743" customFormat="1" ht="18.75">
      <c r="A38" s="747" t="s">
        <v>552</v>
      </c>
    </row>
    <row r="39" spans="1:1" s="743" customFormat="1" ht="131.25">
      <c r="A39" s="748" t="s">
        <v>924</v>
      </c>
    </row>
    <row r="40" spans="1:1" s="743" customFormat="1" ht="18.75">
      <c r="A40" s="747" t="s">
        <v>553</v>
      </c>
    </row>
    <row r="41" spans="1:1" s="743" customFormat="1" ht="187.5">
      <c r="A41" s="748" t="s">
        <v>925</v>
      </c>
    </row>
    <row r="42" spans="1:1" s="743" customFormat="1" ht="18.75">
      <c r="A42" s="747" t="s">
        <v>554</v>
      </c>
    </row>
    <row r="43" spans="1:1" s="743" customFormat="1" ht="187.5">
      <c r="A43" s="748" t="s">
        <v>926</v>
      </c>
    </row>
    <row r="44" spans="1:1" s="743" customFormat="1" ht="18.75">
      <c r="A44" s="747" t="s">
        <v>555</v>
      </c>
    </row>
    <row r="45" spans="1:1" s="743" customFormat="1" ht="206.25">
      <c r="A45" s="748" t="s">
        <v>927</v>
      </c>
    </row>
    <row r="46" spans="1:1" s="743" customFormat="1" ht="18.75">
      <c r="A46" s="747" t="s">
        <v>556</v>
      </c>
    </row>
    <row r="47" spans="1:1" s="743" customFormat="1" ht="112.5">
      <c r="A47" s="748" t="s">
        <v>928</v>
      </c>
    </row>
    <row r="48" spans="1:1" s="743" customFormat="1" ht="18.75">
      <c r="A48" s="747" t="s">
        <v>557</v>
      </c>
    </row>
    <row r="49" spans="1:2" s="743" customFormat="1" ht="150">
      <c r="A49" s="748" t="s">
        <v>574</v>
      </c>
    </row>
    <row r="50" spans="1:2" s="749" customFormat="1" ht="18.75">
      <c r="A50" s="747" t="s">
        <v>558</v>
      </c>
    </row>
    <row r="51" spans="1:2" s="750" customFormat="1" ht="56.25">
      <c r="A51" s="748" t="s">
        <v>559</v>
      </c>
      <c r="B51" s="749"/>
    </row>
    <row r="52" spans="1:2" s="743" customFormat="1" ht="18.75">
      <c r="A52" s="747" t="s">
        <v>560</v>
      </c>
      <c r="B52" s="749"/>
    </row>
    <row r="53" spans="1:2" s="743" customFormat="1" ht="131.25">
      <c r="A53" s="748" t="s">
        <v>929</v>
      </c>
      <c r="B53" s="749"/>
    </row>
    <row r="54" spans="1:2" s="743" customFormat="1" ht="18.75">
      <c r="A54" s="747" t="s">
        <v>561</v>
      </c>
    </row>
    <row r="55" spans="1:2" s="743" customFormat="1" ht="168.75">
      <c r="A55" s="748" t="s">
        <v>930</v>
      </c>
    </row>
    <row r="56" spans="1:2" s="743" customFormat="1" ht="18.75">
      <c r="A56" s="747" t="s">
        <v>562</v>
      </c>
    </row>
    <row r="57" spans="1:2" s="743" customFormat="1" ht="112.5">
      <c r="A57" s="748" t="s">
        <v>664</v>
      </c>
    </row>
    <row r="58" spans="1:2" s="743" customFormat="1" ht="18.75">
      <c r="A58" s="751" t="s">
        <v>829</v>
      </c>
    </row>
    <row r="59" spans="1:2" s="743" customFormat="1" ht="18.75">
      <c r="A59" s="752"/>
    </row>
  </sheetData>
  <sheetProtection algorithmName="SHA-512" hashValue="JymwWmW4fGWbsQMHAixNSFNNmADttrUl3ZG3wS/brP2Qio9Uz9sWXWNSdGYWr7odkhLM7B5cs/kH2qjtkTur4g==" saltValue="OrmLKeHR5XMlr2lU1CfW8w==" spinCount="100000" sheet="1"/>
  <customSheetViews>
    <customSheetView guid="{D5E2AB36-2130-41FB-951A-761EED4C953E}">
      <selection activeCell="D12" sqref="D12"/>
      <pageMargins left="0.7" right="0.7" top="0.78740157499999996" bottom="0.78740157499999996" header="0.3" footer="0.3"/>
    </customSheetView>
    <customSheetView guid="{BE452244-6F10-4975-B826-9D23F0348063}">
      <selection activeCell="D12" sqref="D12"/>
      <pageMargins left="0.7" right="0.7" top="0.78740157499999996" bottom="0.78740157499999996" header="0.3" footer="0.3"/>
    </customSheetView>
  </customSheetViews>
  <hyperlinks>
    <hyperlink ref="A58" r:id="rId1"/>
    <hyperlink ref="A12" r:id="rId2"/>
    <hyperlink ref="A13" r:id="rId3"/>
    <hyperlink ref="A14" r:id="rId4"/>
  </hyperlinks>
  <pageMargins left="0.70866141732283472" right="0.70866141732283472" top="0.78740157480314965" bottom="0.78740157480314965" header="0.31496062992125984" footer="0.31496062992125984"/>
  <pageSetup paperSize="9" scale="34" fitToHeight="2" orientation="portrait" r:id="rId5"/>
  <rowBreaks count="1" manualBreakCount="1">
    <brk id="3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Michael LEDOLTER, MA"/>
    <f:field ref="FSCFOLIO_1_1001_FieldCurrentDate" text="03.11.2023 18:18"/>
    <f:field ref="objvalidfrom" date="" text="" edit="true"/>
    <f:field ref="objvalidto" date="" text="" edit="true"/>
    <f:field ref="FSCFOLIO_1_1001_FieldReleasedVersionDate" text=""/>
    <f:field ref="FSCFOLIO_1_1001_FieldReleasedVersionNr" text=""/>
    <f:field ref="CCAPRECONFIG_15_1001_Objektname" text="2_Ö_Filmfirmen_Vereine_Projektentwicklung_ODER_Herstellung V1.6" edit="true"/>
    <f:field ref="CCAPRECONFIG_15_1001_Objektname" text="2_Ö_Filmfirmen_Vereine_Projektentwicklung_ODER_Herstellung V1.6"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Concordia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2_Ö_Filmfirmen_Vereine_Projektentwicklung_ODER_Herstellung V1.6" edit="true"/>
    <f:field ref="objsubject" text="" edit="true"/>
    <f:field ref="objcreatedby" text="LEDOLTER, Michael, MA"/>
    <f:field ref="objcreatedat" date="2023-10-30T12:02:28" text="30.10.2023 12:02:28"/>
    <f:field ref="objchangedby" text="LEDOLTER, Michael, MA"/>
    <f:field ref="objmodifiedat" date="2023-11-03T17:17:06" text="03.11.2023 17:17:06"/>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1 WICHTIGE INFOS, LINKS</vt:lpstr>
      <vt:lpstr>2 STAMMDATENBLATT</vt:lpstr>
      <vt:lpstr>3 KALKULATION Zusammenfassung</vt:lpstr>
      <vt:lpstr>4 KALKULATION Detail</vt:lpstr>
      <vt:lpstr>4A STAB LNK</vt:lpstr>
      <vt:lpstr>4B SCHAUSPIELER Gagen</vt:lpstr>
      <vt:lpstr>4C Filmbearbeitung Drehmat.</vt:lpstr>
      <vt:lpstr>4D Fahrt-Reise-Transportkosten</vt:lpstr>
      <vt:lpstr>5A INFO GREEN FILMING</vt:lpstr>
      <vt:lpstr>5B GREEN COMMITMENT</vt:lpstr>
      <vt:lpstr>5C GREEN REPORT</vt:lpstr>
      <vt:lpstr>Diäten</vt:lpstr>
      <vt:lpstr>Richt- u. Höchstsätze</vt:lpstr>
      <vt:lpstr>Kollektivvertrag</vt:lpstr>
      <vt:lpstr>Info Projektentwicklung</vt:lpstr>
      <vt:lpstr>Info Herstellung</vt:lpstr>
      <vt:lpstr>'1 WICHTIGE INFOS, LINKS'!Druckbereich</vt:lpstr>
      <vt:lpstr>'3 KALKULATION Zusammenfassung'!Druckbereich</vt:lpstr>
      <vt:lpstr>'4 KALKULATION Detail'!Druckbereich</vt:lpstr>
      <vt:lpstr>'4B SCHAUSPIELER Gagen'!Druckbereich</vt:lpstr>
      <vt:lpstr>'4C Filmbearbeitung Drehmat.'!Druckbereich</vt:lpstr>
      <vt:lpstr>'4D Fahrt-Reise-Transportkosten'!Druckbereich</vt:lpstr>
      <vt:lpstr>'5A INFO GREEN FILMING'!Druckbereich</vt:lpstr>
      <vt:lpstr>'5B GREEN COMMITMENT'!Druckbereich</vt:lpstr>
      <vt:lpstr>'Info Herstellung'!Druckbereich</vt:lpstr>
      <vt:lpstr>Kollektivvertrag!Druckbereich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Baraka Anissa</dc:creator>
  <cp:lastModifiedBy>Ledolter Michael</cp:lastModifiedBy>
  <cp:lastPrinted>2023-11-03T15:24:13Z</cp:lastPrinted>
  <dcterms:created xsi:type="dcterms:W3CDTF">2015-06-05T18:19:34Z</dcterms:created>
  <dcterms:modified xsi:type="dcterms:W3CDTF">2023-11-03T16:17:06Z</dcterms:modified>
</cp:coreProperties>
</file>

<file path=docProps/custom.xml><?xml version="1.0" encoding="utf-8"?>
<Properties xmlns="http://schemas.openxmlformats.org/officeDocument/2006/custom-properties" xmlns:vt="http://schemas.openxmlformats.org/officeDocument/2006/docPropsVTypes">
  <property name="FSC#SAPConfigSettingsSC@101.9800:FMM_ABP_NUMMER" pid="2" fmtid="{D5CDD505-2E9C-101B-9397-08002B2CF9AE}">
    <vt:lpwstr/>
  </property>
  <property name="FSC#SAPConfigSettingsSC@101.9800:FMM_ABLEHNGRUND" pid="3" fmtid="{D5CDD505-2E9C-101B-9397-08002B2CF9AE}">
    <vt:lpwstr/>
  </property>
  <property name="FSC#SAPConfigSettingsSC@101.9800:FMM_ADRESSE_ALLGEMEINES_SCHREIBEN" pid="4" fmtid="{D5CDD505-2E9C-101B-9397-08002B2CF9AE}">
    <vt:lpwstr/>
  </property>
  <property name="FSC#SAPConfigSettingsSC@101.9800:FMM_GRANTOR_ADDRESS" pid="5" fmtid="{D5CDD505-2E9C-101B-9397-08002B2CF9AE}">
    <vt:lpwstr/>
  </property>
  <property name="FSC#SAPConfigSettingsSC@101.9800:FMM_BIC_ALTERNATIV" pid="6" fmtid="{D5CDD505-2E9C-101B-9397-08002B2CF9AE}">
    <vt:lpwstr/>
  </property>
  <property name="FSC#SAPConfigSettingsSC@101.9800:FMM_IBAN_ALTERNATIV" pid="7" fmtid="{D5CDD505-2E9C-101B-9397-08002B2CF9AE}">
    <vt:lpwstr/>
  </property>
  <property name="FSC#SAPConfigSettingsSC@101.9800:FMM_CONTACT_PERSON" pid="8" fmtid="{D5CDD505-2E9C-101B-9397-08002B2CF9AE}">
    <vt:lpwstr/>
  </property>
  <property name="FSC#SAPConfigSettingsSC@101.9800:FMM_ANTRAGSBESCHREIBUNG" pid="9" fmtid="{D5CDD505-2E9C-101B-9397-08002B2CF9AE}">
    <vt:lpwstr/>
  </property>
  <property name="FSC#SAPConfigSettingsSC@101.9800:FMM_ZANTRAGDATUM" pid="10" fmtid="{D5CDD505-2E9C-101B-9397-08002B2CF9AE}">
    <vt:lpwstr/>
  </property>
  <property name="FSC#SAPConfigSettingsSC@101.9800:FMM_ANZAHL_DER_POS_ANTRAG" pid="11" fmtid="{D5CDD505-2E9C-101B-9397-08002B2CF9AE}">
    <vt:lpwstr/>
  </property>
  <property name="FSC#SAPConfigSettingsSC@101.9800:FMM_ANZAHL_DER_POS_BEWILLIGUNG" pid="12" fmtid="{D5CDD505-2E9C-101B-9397-08002B2CF9AE}">
    <vt:lpwstr/>
  </property>
  <property name="FSC#SAPConfigSettingsSC@101.9800:FMM_AUFWANDSART_ID" pid="13" fmtid="{D5CDD505-2E9C-101B-9397-08002B2CF9AE}">
    <vt:lpwstr/>
  </property>
  <property name="FSC#SAPConfigSettingsSC@101.9800:FMM_AUFWANDSART_TEXT" pid="14" fmtid="{D5CDD505-2E9C-101B-9397-08002B2CF9AE}">
    <vt:lpwstr/>
  </property>
  <property name="FSC#SAPConfigSettingsSC@101.9800:FMM_SWIFT_BIC" pid="15" fmtid="{D5CDD505-2E9C-101B-9397-08002B2CF9AE}">
    <vt:lpwstr/>
  </property>
  <property name="FSC#SAPConfigSettingsSC@101.9800:FMM_IBAN" pid="16" fmtid="{D5CDD505-2E9C-101B-9397-08002B2CF9AE}">
    <vt:lpwstr/>
  </property>
  <property name="FSC#SAPConfigSettingsSC@101.9800:FMM_BEANTRAGTER_BETRAG" pid="17" fmtid="{D5CDD505-2E9C-101B-9397-08002B2CF9AE}">
    <vt:lpwstr/>
  </property>
  <property name="FSC#SAPConfigSettingsSC@101.9800:FMM_BEANTRAGTER_BETRAG_WORT" pid="18" fmtid="{D5CDD505-2E9C-101B-9397-08002B2CF9AE}">
    <vt:lpwstr/>
  </property>
  <property name="FSC#SAPConfigSettingsSC@101.9800:FMM_BILL_DATE" pid="19" fmtid="{D5CDD505-2E9C-101B-9397-08002B2CF9AE}">
    <vt:lpwstr/>
  </property>
  <property name="FSC#SAPConfigSettingsSC@101.9800:FMM_DATUM_DES_ANSUCHENS" pid="20" fmtid="{D5CDD505-2E9C-101B-9397-08002B2CF9AE}">
    <vt:lpwstr/>
  </property>
  <property name="FSC#SAPConfigSettingsSC@101.9800:FMM_ERGEBNIS_DER_ANTRAGSPRUEFUNG" pid="21" fmtid="{D5CDD505-2E9C-101B-9397-08002B2CF9AE}">
    <vt:lpwstr/>
  </property>
  <property name="FSC#SAPConfigSettingsSC@101.9800:FMM_ERSTELLUNGSDATUM_PLUS_35T" pid="22" fmtid="{D5CDD505-2E9C-101B-9397-08002B2CF9AE}">
    <vt:lpwstr/>
  </property>
  <property name="FSC#SAPConfigSettingsSC@101.9800:FMM_EXT_KEY" pid="23" fmtid="{D5CDD505-2E9C-101B-9397-08002B2CF9AE}">
    <vt:lpwstr/>
  </property>
  <property name="FSC#SAPConfigSettingsSC@101.9800:FMM_VORGESCHLAGENER_BETRAG" pid="24" fmtid="{D5CDD505-2E9C-101B-9397-08002B2CF9AE}">
    <vt:lpwstr/>
  </property>
  <property name="FSC#SAPConfigSettingsSC@101.9800:FMM_GRANTOR" pid="25" fmtid="{D5CDD505-2E9C-101B-9397-08002B2CF9AE}">
    <vt:lpwstr/>
  </property>
  <property name="FSC#SAPConfigSettingsSC@101.9800:FMM_GRM_VAL_TO" pid="26" fmtid="{D5CDD505-2E9C-101B-9397-08002B2CF9AE}">
    <vt:lpwstr/>
  </property>
  <property name="FSC#SAPConfigSettingsSC@101.9800:FMM_GRM_VAL_FROM" pid="27" fmtid="{D5CDD505-2E9C-101B-9397-08002B2CF9AE}">
    <vt:lpwstr/>
  </property>
  <property name="FSC#SAPConfigSettingsSC@101.9800:FMM_FREITEXT_ALLGEMEINES_SCHREIBEN" pid="28" fmtid="{D5CDD505-2E9C-101B-9397-08002B2CF9AE}">
    <vt:lpwstr/>
  </property>
  <property name="FSC#SAPConfigSettingsSC@101.9800:FMM_GESAMTBETRAG" pid="29" fmtid="{D5CDD505-2E9C-101B-9397-08002B2CF9AE}">
    <vt:lpwstr/>
  </property>
  <property name="FSC#SAPConfigSettingsSC@101.9800:FMM_GESAMTBETRAG_WORT" pid="30" fmtid="{D5CDD505-2E9C-101B-9397-08002B2CF9AE}">
    <vt:lpwstr/>
  </property>
  <property name="FSC#SAPConfigSettingsSC@101.9800:FMM_GESAMTPROJEKTSUMME" pid="31" fmtid="{D5CDD505-2E9C-101B-9397-08002B2CF9AE}">
    <vt:lpwstr/>
  </property>
  <property name="FSC#SAPConfigSettingsSC@101.9800:FMM_GESAMTPROJEKTSUMME_WORT" pid="32" fmtid="{D5CDD505-2E9C-101B-9397-08002B2CF9AE}">
    <vt:lpwstr/>
  </property>
  <property name="FSC#SAPConfigSettingsSC@101.9800:FMM_GESCHAEFTSZAHL" pid="33" fmtid="{D5CDD505-2E9C-101B-9397-08002B2CF9AE}">
    <vt:lpwstr/>
  </property>
  <property name="FSC#SAPConfigSettingsSC@101.9800:FMM_GRANTOR_ID" pid="34" fmtid="{D5CDD505-2E9C-101B-9397-08002B2CF9AE}">
    <vt:lpwstr/>
  </property>
  <property name="FSC#SAPConfigSettingsSC@101.9800:FMM_MITTELBINDUNG" pid="35" fmtid="{D5CDD505-2E9C-101B-9397-08002B2CF9AE}">
    <vt:lpwstr/>
  </property>
  <property name="FSC#SAPConfigSettingsSC@101.9800:FMM_MITTELVORBINDUNG" pid="36" fmtid="{D5CDD505-2E9C-101B-9397-08002B2CF9AE}">
    <vt:lpwstr/>
  </property>
  <property name="FSC#SAPConfigSettingsSC@101.9800:FMM_1_NACHTRAG" pid="37" fmtid="{D5CDD505-2E9C-101B-9397-08002B2CF9AE}">
    <vt:lpwstr/>
  </property>
  <property name="FSC#SAPConfigSettingsSC@101.9800:FMM_2_NACHTRAG" pid="38" fmtid="{D5CDD505-2E9C-101B-9397-08002B2CF9AE}">
    <vt:lpwstr/>
  </property>
  <property name="FSC#SAPConfigSettingsSC@101.9800:FMM_VERTRAG_FOERDERBARE_KOSTEN" pid="39" fmtid="{D5CDD505-2E9C-101B-9397-08002B2CF9AE}">
    <vt:lpwstr/>
  </property>
  <property name="FSC#SAPConfigSettingsSC@101.9800:FMM_VERTRAG_NICHT_FOERDERBARE_KOSTEN" pid="40" fmtid="{D5CDD505-2E9C-101B-9397-08002B2CF9AE}">
    <vt:lpwstr/>
  </property>
  <property name="FSC#SAPConfigSettingsSC@101.9800:FMM_SERVICE_ORG_TEXT" pid="41" fmtid="{D5CDD505-2E9C-101B-9397-08002B2CF9AE}">
    <vt:lpwstr/>
  </property>
  <property name="FSC#SAPConfigSettingsSC@101.9800:FMM_SERVICE_ORG_ID" pid="42" fmtid="{D5CDD505-2E9C-101B-9397-08002B2CF9AE}">
    <vt:lpwstr/>
  </property>
  <property name="FSC#SAPConfigSettingsSC@101.9800:FMM_SERVICE_ORG_SHORT" pid="43" fmtid="{D5CDD505-2E9C-101B-9397-08002B2CF9AE}">
    <vt:lpwstr/>
  </property>
  <property name="FSC#SAPConfigSettingsSC@101.9800:FMM_POSITIONS" pid="44" fmtid="{D5CDD505-2E9C-101B-9397-08002B2CF9AE}">
    <vt:lpwstr/>
  </property>
  <property name="FSC#SAPConfigSettingsSC@101.9800:FMM_POSITIONS_AGREEMENT" pid="45" fmtid="{D5CDD505-2E9C-101B-9397-08002B2CF9AE}">
    <vt:lpwstr/>
  </property>
  <property name="FSC#SAPConfigSettingsSC@101.9800:FMM_POSITIONS_APPLICATION" pid="46" fmtid="{D5CDD505-2E9C-101B-9397-08002B2CF9AE}">
    <vt:lpwstr/>
  </property>
  <property name="FSC#SAPConfigSettingsSC@101.9800:FMM_PROGRAM_ID" pid="47" fmtid="{D5CDD505-2E9C-101B-9397-08002B2CF9AE}">
    <vt:lpwstr/>
  </property>
  <property name="FSC#SAPConfigSettingsSC@101.9800:FMM_PROGRAM_NAME" pid="48" fmtid="{D5CDD505-2E9C-101B-9397-08002B2CF9AE}">
    <vt:lpwstr/>
  </property>
  <property name="FSC#SAPConfigSettingsSC@101.9800:FMM_VERTRAG_PROJEKTBESCHREIBUNG" pid="49" fmtid="{D5CDD505-2E9C-101B-9397-08002B2CF9AE}">
    <vt:lpwstr/>
  </property>
  <property name="FSC#SAPConfigSettingsSC@101.9800:FMM_PROJEKTZEITRAUM_BIS_PLUS_1M" pid="50" fmtid="{D5CDD505-2E9C-101B-9397-08002B2CF9AE}">
    <vt:lpwstr/>
  </property>
  <property name="FSC#SAPConfigSettingsSC@101.9800:FMM_PROJEKTZEITRAUM_BIS_PLUS_3M" pid="51" fmtid="{D5CDD505-2E9C-101B-9397-08002B2CF9AE}">
    <vt:lpwstr/>
  </property>
  <property name="FSC#SAPConfigSettingsSC@101.9800:FMM_PROJEKTZEITRAUM_VON" pid="52" fmtid="{D5CDD505-2E9C-101B-9397-08002B2CF9AE}">
    <vt:lpwstr/>
  </property>
  <property name="FSC#SAPConfigSettingsSC@101.9800:FMM_PROJEKTZEITRAUM_BIS" pid="53" fmtid="{D5CDD505-2E9C-101B-9397-08002B2CF9AE}">
    <vt:lpwstr/>
  </property>
  <property name="FSC#SAPConfigSettingsSC@101.9800:FMM_RECHTSGRUNDLAGE" pid="54" fmtid="{D5CDD505-2E9C-101B-9397-08002B2CF9AE}">
    <vt:lpwstr/>
  </property>
  <property name="FSC#SAPConfigSettingsSC@101.9800:FMM_RUECKFORDERUNGSGRUND" pid="55" fmtid="{D5CDD505-2E9C-101B-9397-08002B2CF9AE}">
    <vt:lpwstr/>
  </property>
  <property name="FSC#SAPConfigSettingsSC@101.9800:FMM_RUECK_FV" pid="56" fmtid="{D5CDD505-2E9C-101B-9397-08002B2CF9AE}">
    <vt:lpwstr/>
  </property>
  <property name="FSC#SAPConfigSettingsSC@101.9800:FMM_ABLEHNGRUND_SONSTIGES_TXT" pid="57" fmtid="{D5CDD505-2E9C-101B-9397-08002B2CF9AE}">
    <vt:lpwstr/>
  </property>
  <property name="FSC#SAPConfigSettingsSC@101.9800:FMM_VETRAG_SPEZIELLE_FOEDERBEDG" pid="58" fmtid="{D5CDD505-2E9C-101B-9397-08002B2CF9AE}">
    <vt:lpwstr/>
  </property>
  <property name="FSC#SAPConfigSettingsSC@101.9800:FMM_TURNUSARZT" pid="59" fmtid="{D5CDD505-2E9C-101B-9397-08002B2CF9AE}">
    <vt:lpwstr/>
  </property>
  <property name="FSC#SAPConfigSettingsSC@101.9800:FMM_VORGESCHLAGENER_BETRAG_WORT" pid="60" fmtid="{D5CDD505-2E9C-101B-9397-08002B2CF9AE}">
    <vt:lpwstr/>
  </property>
  <property name="FSC#SAPConfigSettingsSC@101.9800:FMM_WIRKUNGSZIELE_EVALUIERUNG" pid="61" fmtid="{D5CDD505-2E9C-101B-9397-08002B2CF9AE}">
    <vt:lpwstr/>
  </property>
  <property name="FSC#SAPConfigSettingsSC@101.9800:FMM_GRANTOR_TYPE" pid="62" fmtid="{D5CDD505-2E9C-101B-9397-08002B2CF9AE}">
    <vt:lpwstr/>
  </property>
  <property name="FSC#SAPConfigSettingsSC@101.9800:FMM_GRANTOR_TYPE_TEXT" pid="63" fmtid="{D5CDD505-2E9C-101B-9397-08002B2CF9AE}">
    <vt:lpwstr/>
  </property>
  <property name="FSC#SAPConfigSettingsSC@101.9800:FMM_XX_BUNDESLAND_MULTISELECT" pid="64" fmtid="{D5CDD505-2E9C-101B-9397-08002B2CF9AE}">
    <vt:lpwstr/>
  </property>
  <property name="FSC#SAPConfigSettingsSC@101.9800:FMM_XX_LGS_MULTISELECT" pid="65" fmtid="{D5CDD505-2E9C-101B-9397-08002B2CF9AE}">
    <vt:lpwstr/>
  </property>
  <property name="FSC#SAPConfigSettingsSC@101.9800:FMM_10_GP_DETAILBEZ" pid="66" fmtid="{D5CDD505-2E9C-101B-9397-08002B2CF9AE}">
    <vt:lpwstr/>
  </property>
  <property name="FSC#SAPConfigSettingsSC@101.9800:FMM_10_MONATLICHE_RATE_WAER" pid="67" fmtid="{D5CDD505-2E9C-101B-9397-08002B2CF9AE}">
    <vt:lpwstr/>
  </property>
  <property name="FSC#SAPConfigSettingsSC@101.9800:FMM_10_MONATLICHE_RATE" pid="68" fmtid="{D5CDD505-2E9C-101B-9397-08002B2CF9AE}">
    <vt:lpwstr/>
  </property>
  <property name="FSC#SAPConfigSettingsSC@101.9800:FMM_VEREINSREGISTERNUMMER" pid="69" fmtid="{D5CDD505-2E9C-101B-9397-08002B2CF9AE}">
    <vt:lpwstr/>
  </property>
  <property name="FSC#SAPConfigSettingsSC@101.9800:FMM_TRADEID" pid="70" fmtid="{D5CDD505-2E9C-101B-9397-08002B2CF9AE}">
    <vt:lpwstr/>
  </property>
  <property name="FSC#SAPConfigSettingsSC@101.9800:FMM_ERGAENZUNGSREGISTERNUMMER" pid="71" fmtid="{D5CDD505-2E9C-101B-9397-08002B2CF9AE}">
    <vt:lpwstr/>
  </property>
  <property name="FSC#SAPConfigSettingsSC@101.9800:FMM_SCHWERPUNKT" pid="72" fmtid="{D5CDD505-2E9C-101B-9397-08002B2CF9AE}">
    <vt:lpwstr/>
  </property>
  <property name="FSC#SAPConfigSettingsSC@101.9800:FMM_PROJEKT_ID" pid="73" fmtid="{D5CDD505-2E9C-101B-9397-08002B2CF9AE}">
    <vt:lpwstr/>
  </property>
  <property name="FSC#SAPConfigSettingsSC@101.9800:FMM_ANMERKUNG_PROJEKT" pid="74" fmtid="{D5CDD505-2E9C-101B-9397-08002B2CF9AE}">
    <vt:lpwstr/>
  </property>
  <property name="FSC#SAPConfigSettingsSC@101.9800:FMM_ANSPRECHPERSON" pid="75" fmtid="{D5CDD505-2E9C-101B-9397-08002B2CF9AE}">
    <vt:lpwstr/>
  </property>
  <property name="FSC#SAPConfigSettingsSC@101.9800:FMM_TELEFON_EMAIL" pid="76" fmtid="{D5CDD505-2E9C-101B-9397-08002B2CF9AE}">
    <vt:lpwstr/>
  </property>
  <property name="FSC#SAPConfigSettingsSC@101.9800:FMM_ANMERKUNG_ABRECHNUNGSFRIST" pid="77" fmtid="{D5CDD505-2E9C-101B-9397-08002B2CF9AE}">
    <vt:lpwstr/>
  </property>
  <property name="FSC#SAPConfigSettingsSC@101.9800:FMM_TEILNEHMERANZAHL" pid="78" fmtid="{D5CDD505-2E9C-101B-9397-08002B2CF9AE}">
    <vt:lpwstr/>
  </property>
  <property name="FSC#SAPConfigSettingsSC@101.9800:FMM_AUSLAND" pid="79" fmtid="{D5CDD505-2E9C-101B-9397-08002B2CF9AE}">
    <vt:lpwstr/>
  </property>
  <property name="FSC#SAPConfigSettingsSC@101.9800:FMM_00_BEANTR_BETRAG" pid="80" fmtid="{D5CDD505-2E9C-101B-9397-08002B2CF9AE}">
    <vt:lpwstr/>
  </property>
  <property name="FSC#SAPConfigSettingsSC@101.9800:FMM_SACHBEARBEITER" pid="81" fmtid="{D5CDD505-2E9C-101B-9397-08002B2CF9AE}">
    <vt:lpwstr/>
  </property>
  <property name="FSC#SAPConfigSettingsSC@101.9800:FMM_ABRECHNUNGSFRIST" pid="82" fmtid="{D5CDD505-2E9C-101B-9397-08002B2CF9AE}">
    <vt:lpwstr/>
  </property>
  <property name="FSC#EIBPRECONFIG@1.1001:EIBInternalApprovedAt" pid="83" fmtid="{D5CDD505-2E9C-101B-9397-08002B2CF9AE}">
    <vt:lpwstr/>
  </property>
  <property name="FSC#EIBPRECONFIG@1.1001:EIBInternalApprovedBy" pid="84" fmtid="{D5CDD505-2E9C-101B-9397-08002B2CF9AE}">
    <vt:lpwstr/>
  </property>
  <property name="FSC#EIBPRECONFIG@1.1001:EIBInternalApprovedByPostTitle" pid="85" fmtid="{D5CDD505-2E9C-101B-9397-08002B2CF9AE}">
    <vt:lpwstr/>
  </property>
  <property name="FSC#EIBPRECONFIG@1.1001:EIBSettlementApprovedBy" pid="86" fmtid="{D5CDD505-2E9C-101B-9397-08002B2CF9AE}">
    <vt:lpwstr/>
  </property>
  <property name="FSC#EIBPRECONFIG@1.1001:EIBSettlementApprovedByFirstnameSurname" pid="87" fmtid="{D5CDD505-2E9C-101B-9397-08002B2CF9AE}">
    <vt:lpwstr/>
  </property>
  <property name="FSC#EIBPRECONFIG@1.1001:EIBSettlementApprovedByPostTitle" pid="88" fmtid="{D5CDD505-2E9C-101B-9397-08002B2CF9AE}">
    <vt:lpwstr/>
  </property>
  <property name="FSC#EIBPRECONFIG@1.1001:EIBApprovedAt" pid="89" fmtid="{D5CDD505-2E9C-101B-9397-08002B2CF9AE}">
    <vt:lpwstr/>
  </property>
  <property name="FSC#EIBPRECONFIG@1.1001:EIBApprovedBy" pid="90" fmtid="{D5CDD505-2E9C-101B-9397-08002B2CF9AE}">
    <vt:lpwstr/>
  </property>
  <property name="FSC#EIBPRECONFIG@1.1001:EIBApprovedBySubst" pid="91" fmtid="{D5CDD505-2E9C-101B-9397-08002B2CF9AE}">
    <vt:lpwstr/>
  </property>
  <property name="FSC#EIBPRECONFIG@1.1001:EIBApprovedByTitle" pid="92" fmtid="{D5CDD505-2E9C-101B-9397-08002B2CF9AE}">
    <vt:lpwstr/>
  </property>
  <property name="FSC#EIBPRECONFIG@1.1001:EIBApprovedByPostTitle" pid="93" fmtid="{D5CDD505-2E9C-101B-9397-08002B2CF9AE}">
    <vt:lpwstr/>
  </property>
  <property name="FSC#EIBPRECONFIG@1.1001:EIBDepartment" pid="94" fmtid="{D5CDD505-2E9C-101B-9397-08002B2CF9AE}">
    <vt:lpwstr>BMKÖS - IV/A/3 (Film)</vt:lpwstr>
  </property>
  <property name="FSC#EIBPRECONFIG@1.1001:EIBDispatchedBy" pid="95" fmtid="{D5CDD505-2E9C-101B-9397-08002B2CF9AE}">
    <vt:lpwstr/>
  </property>
  <property name="FSC#EIBPRECONFIG@1.1001:EIBDispatchedByPostTitle" pid="96" fmtid="{D5CDD505-2E9C-101B-9397-08002B2CF9AE}">
    <vt:lpwstr/>
  </property>
  <property name="FSC#EIBPRECONFIG@1.1001:ExtRefInc" pid="97" fmtid="{D5CDD505-2E9C-101B-9397-08002B2CF9AE}">
    <vt:lpwstr/>
  </property>
  <property name="FSC#EIBPRECONFIG@1.1001:IncomingAddrdate" pid="98" fmtid="{D5CDD505-2E9C-101B-9397-08002B2CF9AE}">
    <vt:lpwstr/>
  </property>
  <property name="FSC#EIBPRECONFIG@1.1001:IncomingDelivery" pid="99" fmtid="{D5CDD505-2E9C-101B-9397-08002B2CF9AE}">
    <vt:lpwstr/>
  </property>
  <property name="FSC#EIBPRECONFIG@1.1001:OwnerEmail" pid="100" fmtid="{D5CDD505-2E9C-101B-9397-08002B2CF9AE}">
    <vt:lpwstr>Michael.Ledolter@bmkoes.gv.at</vt:lpwstr>
  </property>
  <property name="FSC#EIBPRECONFIG@1.1001:FileOUEmail" pid="101" fmtid="{D5CDD505-2E9C-101B-9397-08002B2CF9AE}">
    <vt:lpwstr/>
  </property>
  <property name="FSC#EIBPRECONFIG@1.1001:OUEmail" pid="102" fmtid="{D5CDD505-2E9C-101B-9397-08002B2CF9AE}">
    <vt:lpwstr>film@bka.gv.at</vt:lpwstr>
  </property>
  <property name="FSC#EIBPRECONFIG@1.1001:OwnerGender" pid="103" fmtid="{D5CDD505-2E9C-101B-9397-08002B2CF9AE}">
    <vt:lpwstr>Männlich</vt:lpwstr>
  </property>
  <property name="FSC#EIBPRECONFIG@1.1001:Priority" pid="104" fmtid="{D5CDD505-2E9C-101B-9397-08002B2CF9AE}">
    <vt:lpwstr>Nein</vt:lpwstr>
  </property>
  <property name="FSC#EIBPRECONFIG@1.1001:PreviousFiles" pid="105" fmtid="{D5CDD505-2E9C-101B-9397-08002B2CF9AE}">
    <vt:lpwstr/>
  </property>
  <property name="FSC#EIBPRECONFIG@1.1001:NextFiles" pid="106" fmtid="{D5CDD505-2E9C-101B-9397-08002B2CF9AE}">
    <vt:lpwstr/>
  </property>
  <property name="FSC#EIBPRECONFIG@1.1001:RelatedFiles" pid="107" fmtid="{D5CDD505-2E9C-101B-9397-08002B2CF9AE}">
    <vt:lpwstr/>
  </property>
  <property name="FSC#EIBPRECONFIG@1.1001:CompletedOrdinals" pid="108" fmtid="{D5CDD505-2E9C-101B-9397-08002B2CF9AE}">
    <vt:lpwstr/>
  </property>
  <property name="FSC#EIBPRECONFIG@1.1001:NrAttachments" pid="109" fmtid="{D5CDD505-2E9C-101B-9397-08002B2CF9AE}">
    <vt:lpwstr/>
  </property>
  <property name="FSC#EIBPRECONFIG@1.1001:Attachments" pid="110" fmtid="{D5CDD505-2E9C-101B-9397-08002B2CF9AE}">
    <vt:lpwstr/>
  </property>
  <property name="FSC#EIBPRECONFIG@1.1001:SubjectArea" pid="111" fmtid="{D5CDD505-2E9C-101B-9397-08002B2CF9AE}">
    <vt:lpwstr/>
  </property>
  <property name="FSC#EIBPRECONFIG@1.1001:Recipients" pid="112" fmtid="{D5CDD505-2E9C-101B-9397-08002B2CF9AE}">
    <vt:lpwstr/>
  </property>
  <property name="FSC#EIBPRECONFIG@1.1001:Classified" pid="113" fmtid="{D5CDD505-2E9C-101B-9397-08002B2CF9AE}">
    <vt:lpwstr/>
  </property>
  <property name="FSC#EIBPRECONFIG@1.1001:Deadline" pid="114" fmtid="{D5CDD505-2E9C-101B-9397-08002B2CF9AE}">
    <vt:lpwstr/>
  </property>
  <property name="FSC#EIBPRECONFIG@1.1001:SettlementSubj" pid="115" fmtid="{D5CDD505-2E9C-101B-9397-08002B2CF9AE}">
    <vt:lpwstr/>
  </property>
  <property name="FSC#EIBPRECONFIG@1.1001:OUAddr" pid="116" fmtid="{D5CDD505-2E9C-101B-9397-08002B2CF9AE}">
    <vt:lpwstr>Concordiaplatz 2, 1010 Wien</vt:lpwstr>
  </property>
  <property name="FSC#EIBPRECONFIG@1.1001:FileOUName" pid="117" fmtid="{D5CDD505-2E9C-101B-9397-08002B2CF9AE}">
    <vt:lpwstr/>
  </property>
  <property name="FSC#EIBPRECONFIG@1.1001:FileOUDescr" pid="118" fmtid="{D5CDD505-2E9C-101B-9397-08002B2CF9AE}">
    <vt:lpwstr/>
  </property>
  <property name="FSC#EIBPRECONFIG@1.1001:OUDescr" pid="119" fmtid="{D5CDD505-2E9C-101B-9397-08002B2CF9AE}">
    <vt:lpwstr/>
  </property>
  <property name="FSC#EIBPRECONFIG@1.1001:Signatures" pid="120" fmtid="{D5CDD505-2E9C-101B-9397-08002B2CF9AE}">
    <vt:lpwstr/>
  </property>
  <property name="FSC#EIBPRECONFIG@1.1001:currentuser" pid="121" fmtid="{D5CDD505-2E9C-101B-9397-08002B2CF9AE}">
    <vt:lpwstr>COO.3000.100.1.570729</vt:lpwstr>
  </property>
  <property name="FSC#EIBPRECONFIG@1.1001:currentuserrolegroup" pid="122" fmtid="{D5CDD505-2E9C-101B-9397-08002B2CF9AE}">
    <vt:lpwstr>COO.3000.100.1.227686</vt:lpwstr>
  </property>
  <property name="FSC#EIBPRECONFIG@1.1001:currentuserroleposition" pid="123" fmtid="{D5CDD505-2E9C-101B-9397-08002B2CF9AE}">
    <vt:lpwstr>COO.1.1001.1.4328</vt:lpwstr>
  </property>
  <property name="FSC#EIBPRECONFIG@1.1001:currentuserroot" pid="124" fmtid="{D5CDD505-2E9C-101B-9397-08002B2CF9AE}">
    <vt:lpwstr>COO.3000.114.2.1271765</vt:lpwstr>
  </property>
  <property name="FSC#EIBPRECONFIG@1.1001:toplevelobject" pid="125" fmtid="{D5CDD505-2E9C-101B-9397-08002B2CF9AE}">
    <vt:lpwstr/>
  </property>
  <property name="FSC#EIBPRECONFIG@1.1001:objchangedby" pid="126" fmtid="{D5CDD505-2E9C-101B-9397-08002B2CF9AE}">
    <vt:lpwstr>Michael LEDOLTER, MA</vt:lpwstr>
  </property>
  <property name="FSC#EIBPRECONFIG@1.1001:objchangedbyPostTitle" pid="127" fmtid="{D5CDD505-2E9C-101B-9397-08002B2CF9AE}">
    <vt:lpwstr>MA</vt:lpwstr>
  </property>
  <property name="FSC#EIBPRECONFIG@1.1001:objchangedat" pid="128" fmtid="{D5CDD505-2E9C-101B-9397-08002B2CF9AE}">
    <vt:lpwstr>03.11.2023</vt:lpwstr>
  </property>
  <property name="FSC#EIBPRECONFIG@1.1001:objname" pid="129" fmtid="{D5CDD505-2E9C-101B-9397-08002B2CF9AE}">
    <vt:lpwstr>2_x005f_Ö_x005f_Filmfirmen_x005f_Vereine_x005f_Projektentwicklung_x005f_ODER_x005f_Herstellung V1.6</vt:lpwstr>
  </property>
  <property name="FSC#EIBPRECONFIG@1.1001:EIBProcessResponsiblePhone" pid="130" fmtid="{D5CDD505-2E9C-101B-9397-08002B2CF9AE}">
    <vt:lpwstr/>
  </property>
  <property name="FSC#EIBPRECONFIG@1.1001:EIBProcessResponsibleMail" pid="131" fmtid="{D5CDD505-2E9C-101B-9397-08002B2CF9AE}">
    <vt:lpwstr/>
  </property>
  <property name="FSC#EIBPRECONFIG@1.1001:EIBProcessResponsibleFax" pid="132" fmtid="{D5CDD505-2E9C-101B-9397-08002B2CF9AE}">
    <vt:lpwstr/>
  </property>
  <property name="FSC#EIBPRECONFIG@1.1001:EIBProcessResponsiblePostTitle" pid="133" fmtid="{D5CDD505-2E9C-101B-9397-08002B2CF9AE}">
    <vt:lpwstr/>
  </property>
  <property name="FSC#EIBPRECONFIG@1.1001:EIBProcessResponsible" pid="134" fmtid="{D5CDD505-2E9C-101B-9397-08002B2CF9AE}">
    <vt:lpwstr/>
  </property>
  <property name="FSC#EIBPRECONFIG@1.1001:FileResponsibleFullName" pid="135" fmtid="{D5CDD505-2E9C-101B-9397-08002B2CF9AE}">
    <vt:lpwstr/>
  </property>
  <property name="FSC#EIBPRECONFIG@1.1001:FileResponsibleFirstnameSurname" pid="136" fmtid="{D5CDD505-2E9C-101B-9397-08002B2CF9AE}">
    <vt:lpwstr/>
  </property>
  <property name="FSC#EIBPRECONFIG@1.1001:FileResponsibleEmail" pid="137" fmtid="{D5CDD505-2E9C-101B-9397-08002B2CF9AE}">
    <vt:lpwstr/>
  </property>
  <property name="FSC#EIBPRECONFIG@1.1001:FileResponsibleExtension" pid="138" fmtid="{D5CDD505-2E9C-101B-9397-08002B2CF9AE}">
    <vt:lpwstr/>
  </property>
  <property name="FSC#EIBPRECONFIG@1.1001:FileResponsibleFaxExtension" pid="139" fmtid="{D5CDD505-2E9C-101B-9397-08002B2CF9AE}">
    <vt:lpwstr/>
  </property>
  <property name="FSC#EIBPRECONFIG@1.1001:FileResponsibleGender" pid="140" fmtid="{D5CDD505-2E9C-101B-9397-08002B2CF9AE}">
    <vt:lpwstr/>
  </property>
  <property name="FSC#EIBPRECONFIG@1.1001:FileResponsibleAddr" pid="141" fmtid="{D5CDD505-2E9C-101B-9397-08002B2CF9AE}">
    <vt:lpwstr/>
  </property>
  <property name="FSC#EIBPRECONFIG@1.1001:OwnerPostTitle" pid="142" fmtid="{D5CDD505-2E9C-101B-9397-08002B2CF9AE}">
    <vt:lpwstr>MA</vt:lpwstr>
  </property>
  <property name="FSC#EIBPRECONFIG@1.1001:OwnerAddr" pid="143" fmtid="{D5CDD505-2E9C-101B-9397-08002B2CF9AE}">
    <vt:lpwstr>Concordiaplatz 2, 1010 WIEN</vt:lpwstr>
  </property>
  <property name="FSC#EIBPRECONFIG@1.1001:IsFileAttachment" pid="144" fmtid="{D5CDD505-2E9C-101B-9397-08002B2CF9AE}">
    <vt:lpwstr>Nein</vt:lpwstr>
  </property>
  <property name="FSC#EIBPRECONFIG@1.1001:AddrTelefon" pid="145" fmtid="{D5CDD505-2E9C-101B-9397-08002B2CF9AE}">
    <vt:lpwstr/>
  </property>
  <property name="FSC#EIBPRECONFIG@1.1001:AddrGeburtsdatum" pid="146" fmtid="{D5CDD505-2E9C-101B-9397-08002B2CF9AE}">
    <vt:lpwstr/>
  </property>
  <property name="FSC#EIBPRECONFIG@1.1001:AddrGeboren_am_2" pid="147" fmtid="{D5CDD505-2E9C-101B-9397-08002B2CF9AE}">
    <vt:lpwstr/>
  </property>
  <property name="FSC#EIBPRECONFIG@1.1001:AddrBundesland" pid="148" fmtid="{D5CDD505-2E9C-101B-9397-08002B2CF9AE}">
    <vt:lpwstr/>
  </property>
  <property name="FSC#EIBPRECONFIG@1.1001:AddrBezeichnung" pid="149" fmtid="{D5CDD505-2E9C-101B-9397-08002B2CF9AE}">
    <vt:lpwstr/>
  </property>
  <property name="FSC#EIBPRECONFIG@1.1001:AddrGruppeName_vollstaendig" pid="150" fmtid="{D5CDD505-2E9C-101B-9397-08002B2CF9AE}">
    <vt:lpwstr/>
  </property>
  <property name="FSC#EIBPRECONFIG@1.1001:AddrAdresseBeschreibung" pid="151" fmtid="{D5CDD505-2E9C-101B-9397-08002B2CF9AE}">
    <vt:lpwstr/>
  </property>
  <property name="FSC#EIBPRECONFIG@1.1001:AddrName_Ergaenzung" pid="152" fmtid="{D5CDD505-2E9C-101B-9397-08002B2CF9AE}">
    <vt:lpwstr/>
  </property>
  <property name="FSC#COOELAK@1.1001:Subject" pid="153" fmtid="{D5CDD505-2E9C-101B-9397-08002B2CF9AE}">
    <vt:lpwstr/>
  </property>
  <property name="FSC#COOELAK@1.1001:FileReference" pid="154" fmtid="{D5CDD505-2E9C-101B-9397-08002B2CF9AE}">
    <vt:lpwstr/>
  </property>
  <property name="FSC#COOELAK@1.1001:FileRefYear" pid="155" fmtid="{D5CDD505-2E9C-101B-9397-08002B2CF9AE}">
    <vt:lpwstr/>
  </property>
  <property name="FSC#COOELAK@1.1001:FileRefOrdinal" pid="156" fmtid="{D5CDD505-2E9C-101B-9397-08002B2CF9AE}">
    <vt:lpwstr/>
  </property>
  <property name="FSC#COOELAK@1.1001:FileRefOU" pid="157" fmtid="{D5CDD505-2E9C-101B-9397-08002B2CF9AE}">
    <vt:lpwstr/>
  </property>
  <property name="FSC#COOELAK@1.1001:Organization" pid="158" fmtid="{D5CDD505-2E9C-101B-9397-08002B2CF9AE}">
    <vt:lpwstr/>
  </property>
  <property name="FSC#COOELAK@1.1001:Owner" pid="159" fmtid="{D5CDD505-2E9C-101B-9397-08002B2CF9AE}">
    <vt:lpwstr>Michael LEDOLTER, MA</vt:lpwstr>
  </property>
  <property name="FSC#COOELAK@1.1001:OwnerExtension" pid="160" fmtid="{D5CDD505-2E9C-101B-9397-08002B2CF9AE}">
    <vt:lpwstr>851006</vt:lpwstr>
  </property>
  <property name="FSC#COOELAK@1.1001:OwnerFaxExtension" pid="161" fmtid="{D5CDD505-2E9C-101B-9397-08002B2CF9AE}">
    <vt:lpwstr/>
  </property>
  <property name="FSC#COOELAK@1.1001:DispatchedBy" pid="162" fmtid="{D5CDD505-2E9C-101B-9397-08002B2CF9AE}">
    <vt:lpwstr/>
  </property>
  <property name="FSC#COOELAK@1.1001:DispatchedAt" pid="163" fmtid="{D5CDD505-2E9C-101B-9397-08002B2CF9AE}">
    <vt:lpwstr/>
  </property>
  <property name="FSC#COOELAK@1.1001:ApprovedBy" pid="164" fmtid="{D5CDD505-2E9C-101B-9397-08002B2CF9AE}">
    <vt:lpwstr/>
  </property>
  <property name="FSC#COOELAK@1.1001:ApprovedAt" pid="165" fmtid="{D5CDD505-2E9C-101B-9397-08002B2CF9AE}">
    <vt:lpwstr/>
  </property>
  <property name="FSC#COOELAK@1.1001:Department" pid="166" fmtid="{D5CDD505-2E9C-101B-9397-08002B2CF9AE}">
    <vt:lpwstr>BMKÖS - IV (Kunst und Kultur)</vt:lpwstr>
  </property>
  <property name="FSC#COOELAK@1.1001:CreatedAt" pid="167" fmtid="{D5CDD505-2E9C-101B-9397-08002B2CF9AE}">
    <vt:lpwstr>30.10.2023</vt:lpwstr>
  </property>
  <property name="FSC#COOELAK@1.1001:OU" pid="168" fmtid="{D5CDD505-2E9C-101B-9397-08002B2CF9AE}">
    <vt:lpwstr>BMKÖS - IV/A/3 (Film)</vt:lpwstr>
  </property>
  <property name="FSC#COOELAK@1.1001:Priority" pid="169" fmtid="{D5CDD505-2E9C-101B-9397-08002B2CF9AE}">
    <vt:lpwstr> ()</vt:lpwstr>
  </property>
  <property name="FSC#COOELAK@1.1001:ObjBarCode" pid="170" fmtid="{D5CDD505-2E9C-101B-9397-08002B2CF9AE}">
    <vt:lpwstr>*COO.3000.114.7.7405444*</vt:lpwstr>
  </property>
  <property name="FSC#COOELAK@1.1001:RefBarCode" pid="171" fmtid="{D5CDD505-2E9C-101B-9397-08002B2CF9AE}">
    <vt:lpwstr/>
  </property>
  <property name="FSC#COOELAK@1.1001:FileRefBarCode" pid="172" fmtid="{D5CDD505-2E9C-101B-9397-08002B2CF9AE}">
    <vt:lpwstr>**</vt:lpwstr>
  </property>
  <property name="FSC#COOELAK@1.1001:ExternalRef" pid="173" fmtid="{D5CDD505-2E9C-101B-9397-08002B2CF9AE}">
    <vt:lpwstr/>
  </property>
  <property name="FSC#COOELAK@1.1001:IncomingNumber" pid="174" fmtid="{D5CDD505-2E9C-101B-9397-08002B2CF9AE}">
    <vt:lpwstr/>
  </property>
  <property name="FSC#COOELAK@1.1001:IncomingSubject" pid="175" fmtid="{D5CDD505-2E9C-101B-9397-08002B2CF9AE}">
    <vt:lpwstr/>
  </property>
  <property name="FSC#COOELAK@1.1001:ProcessResponsible" pid="176" fmtid="{D5CDD505-2E9C-101B-9397-08002B2CF9AE}">
    <vt:lpwstr/>
  </property>
  <property name="FSC#COOELAK@1.1001:ProcessResponsiblePhone" pid="177" fmtid="{D5CDD505-2E9C-101B-9397-08002B2CF9AE}">
    <vt:lpwstr/>
  </property>
  <property name="FSC#COOELAK@1.1001:ProcessResponsibleMail" pid="178" fmtid="{D5CDD505-2E9C-101B-9397-08002B2CF9AE}">
    <vt:lpwstr/>
  </property>
  <property name="FSC#COOELAK@1.1001:ProcessResponsibleFax" pid="179" fmtid="{D5CDD505-2E9C-101B-9397-08002B2CF9AE}">
    <vt:lpwstr/>
  </property>
  <property name="FSC#COOELAK@1.1001:ApproverFirstName" pid="180" fmtid="{D5CDD505-2E9C-101B-9397-08002B2CF9AE}">
    <vt:lpwstr/>
  </property>
  <property name="FSC#COOELAK@1.1001:ApproverSurName" pid="181" fmtid="{D5CDD505-2E9C-101B-9397-08002B2CF9AE}">
    <vt:lpwstr/>
  </property>
  <property name="FSC#COOELAK@1.1001:ApproverTitle" pid="182" fmtid="{D5CDD505-2E9C-101B-9397-08002B2CF9AE}">
    <vt:lpwstr/>
  </property>
  <property name="FSC#COOELAK@1.1001:ExternalDate" pid="183" fmtid="{D5CDD505-2E9C-101B-9397-08002B2CF9AE}">
    <vt:lpwstr/>
  </property>
  <property name="FSC#COOELAK@1.1001:SettlementApprovedAt" pid="184" fmtid="{D5CDD505-2E9C-101B-9397-08002B2CF9AE}">
    <vt:lpwstr/>
  </property>
  <property name="FSC#COOELAK@1.1001:BaseNumber" pid="185" fmtid="{D5CDD505-2E9C-101B-9397-08002B2CF9AE}">
    <vt:lpwstr/>
  </property>
  <property name="FSC#COOELAK@1.1001:CurrentUserRolePos" pid="186" fmtid="{D5CDD505-2E9C-101B-9397-08002B2CF9AE}">
    <vt:lpwstr>Sachbearbeiter/in</vt:lpwstr>
  </property>
  <property name="FSC#COOELAK@1.1001:CurrentUserEmail" pid="187" fmtid="{D5CDD505-2E9C-101B-9397-08002B2CF9AE}">
    <vt:lpwstr>Michael.Ledolter@bmkoes.gv.at</vt:lpwstr>
  </property>
  <property name="FSC#ELAKGOV@1.1001:PersonalSubjGender" pid="188" fmtid="{D5CDD505-2E9C-101B-9397-08002B2CF9AE}">
    <vt:lpwstr/>
  </property>
  <property name="FSC#ELAKGOV@1.1001:PersonalSubjFirstName" pid="189" fmtid="{D5CDD505-2E9C-101B-9397-08002B2CF9AE}">
    <vt:lpwstr/>
  </property>
  <property name="FSC#ELAKGOV@1.1001:PersonalSubjSurName" pid="190" fmtid="{D5CDD505-2E9C-101B-9397-08002B2CF9AE}">
    <vt:lpwstr/>
  </property>
  <property name="FSC#ELAKGOV@1.1001:PersonalSubjSalutation" pid="191" fmtid="{D5CDD505-2E9C-101B-9397-08002B2CF9AE}">
    <vt:lpwstr/>
  </property>
  <property name="FSC#ELAKGOV@1.1001:PersonalSubjAddress" pid="192" fmtid="{D5CDD505-2E9C-101B-9397-08002B2CF9AE}">
    <vt:lpwstr/>
  </property>
  <property name="FSC#ATSTATECFG@1.1001:Office" pid="193" fmtid="{D5CDD505-2E9C-101B-9397-08002B2CF9AE}">
    <vt:lpwstr/>
  </property>
  <property name="FSC#ATSTATECFG@1.1001:Agent" pid="194" fmtid="{D5CDD505-2E9C-101B-9397-08002B2CF9AE}">
    <vt:lpwstr/>
  </property>
  <property name="FSC#ATSTATECFG@1.1001:AgentPhone" pid="195" fmtid="{D5CDD505-2E9C-101B-9397-08002B2CF9AE}">
    <vt:lpwstr/>
  </property>
  <property name="FSC#ATSTATECFG@1.1001:DepartmentFax" pid="196" fmtid="{D5CDD505-2E9C-101B-9397-08002B2CF9AE}">
    <vt:lpwstr/>
  </property>
  <property name="FSC#ATSTATECFG@1.1001:DepartmentEmail" pid="197" fmtid="{D5CDD505-2E9C-101B-9397-08002B2CF9AE}">
    <vt:lpwstr/>
  </property>
  <property name="FSC#ATSTATECFG@1.1001:SubfileDate" pid="198" fmtid="{D5CDD505-2E9C-101B-9397-08002B2CF9AE}">
    <vt:lpwstr/>
  </property>
  <property name="FSC#ATSTATECFG@1.1001:SubfileSubject" pid="199" fmtid="{D5CDD505-2E9C-101B-9397-08002B2CF9AE}">
    <vt:lpwstr/>
  </property>
  <property name="FSC#ATSTATECFG@1.1001:DepartmentZipCode" pid="200" fmtid="{D5CDD505-2E9C-101B-9397-08002B2CF9AE}">
    <vt:lpwstr/>
  </property>
  <property name="FSC#ATSTATECFG@1.1001:DepartmentCountry" pid="201" fmtid="{D5CDD505-2E9C-101B-9397-08002B2CF9AE}">
    <vt:lpwstr/>
  </property>
  <property name="FSC#ATSTATECFG@1.1001:DepartmentCity" pid="202" fmtid="{D5CDD505-2E9C-101B-9397-08002B2CF9AE}">
    <vt:lpwstr/>
  </property>
  <property name="FSC#ATSTATECFG@1.1001:DepartmentStreet" pid="203" fmtid="{D5CDD505-2E9C-101B-9397-08002B2CF9AE}">
    <vt:lpwstr/>
  </property>
  <property name="FSC#CCAPRECONFIGG@15.1001:DepartmentON" pid="204" fmtid="{D5CDD505-2E9C-101B-9397-08002B2CF9AE}">
    <vt:lpwstr/>
  </property>
  <property name="FSC#CCAPRECONFIGG@15.1001:DepartmentWebsite" pid="205" fmtid="{D5CDD505-2E9C-101B-9397-08002B2CF9AE}">
    <vt:lpwstr/>
  </property>
  <property name="FSC#ATSTATECFG@1.1001:DepartmentDVR" pid="206" fmtid="{D5CDD505-2E9C-101B-9397-08002B2CF9AE}">
    <vt:lpwstr/>
  </property>
  <property name="FSC#ATSTATECFG@1.1001:DepartmentUID" pid="207" fmtid="{D5CDD505-2E9C-101B-9397-08002B2CF9AE}">
    <vt:lpwstr/>
  </property>
  <property name="FSC#ATSTATECFG@1.1001:SubfileReference" pid="208" fmtid="{D5CDD505-2E9C-101B-9397-08002B2CF9AE}">
    <vt:lpwstr/>
  </property>
  <property name="FSC#ATSTATECFG@1.1001:Clause" pid="209" fmtid="{D5CDD505-2E9C-101B-9397-08002B2CF9AE}">
    <vt:lpwstr/>
  </property>
  <property name="FSC#ATSTATECFG@1.1001:ApprovedSignature" pid="210" fmtid="{D5CDD505-2E9C-101B-9397-08002B2CF9AE}">
    <vt:lpwstr/>
  </property>
  <property name="FSC#ATSTATECFG@1.1001:BankAccount" pid="211" fmtid="{D5CDD505-2E9C-101B-9397-08002B2CF9AE}">
    <vt:lpwstr/>
  </property>
  <property name="FSC#ATSTATECFG@1.1001:BankAccountOwner" pid="212" fmtid="{D5CDD505-2E9C-101B-9397-08002B2CF9AE}">
    <vt:lpwstr/>
  </property>
  <property name="FSC#ATSTATECFG@1.1001:BankInstitute" pid="213" fmtid="{D5CDD505-2E9C-101B-9397-08002B2CF9AE}">
    <vt:lpwstr/>
  </property>
  <property name="FSC#ATSTATECFG@1.1001:BankAccountID" pid="214" fmtid="{D5CDD505-2E9C-101B-9397-08002B2CF9AE}">
    <vt:lpwstr/>
  </property>
  <property name="FSC#ATSTATECFG@1.1001:BankAccountIBAN" pid="215" fmtid="{D5CDD505-2E9C-101B-9397-08002B2CF9AE}">
    <vt:lpwstr/>
  </property>
  <property name="FSC#ATSTATECFG@1.1001:BankAccountBIC" pid="216" fmtid="{D5CDD505-2E9C-101B-9397-08002B2CF9AE}">
    <vt:lpwstr/>
  </property>
  <property name="FSC#ATSTATECFG@1.1001:BankName" pid="217" fmtid="{D5CDD505-2E9C-101B-9397-08002B2CF9AE}">
    <vt:lpwstr/>
  </property>
  <property name="FSC#COOELAK@1.1001:ObjectAddressees" pid="218" fmtid="{D5CDD505-2E9C-101B-9397-08002B2CF9AE}">
    <vt:lpwstr/>
  </property>
  <property name="FSC#COOELAK@1.1001:replyreference" pid="219" fmtid="{D5CDD505-2E9C-101B-9397-08002B2CF9AE}">
    <vt:lpwstr/>
  </property>
  <property name="FSC#COOELAK@1.1001:OfficeHours" pid="220" fmtid="{D5CDD505-2E9C-101B-9397-08002B2CF9AE}">
    <vt:lpwstr/>
  </property>
  <property name="FSC#COOELAK@1.1001:FileRefOULong" pid="221" fmtid="{D5CDD505-2E9C-101B-9397-08002B2CF9AE}">
    <vt:lpwstr/>
  </property>
  <property name="FSC#ATPRECONFIG@1.1001:ChargePreview" pid="222" fmtid="{D5CDD505-2E9C-101B-9397-08002B2CF9AE}">
    <vt:lpwstr/>
  </property>
  <property name="FSC#ATSTATECFG@1.1001:ExternalFile" pid="223" fmtid="{D5CDD505-2E9C-101B-9397-08002B2CF9AE}">
    <vt:lpwstr/>
  </property>
  <property name="FSC#COOSYSTEM@1.1:Container" pid="224" fmtid="{D5CDD505-2E9C-101B-9397-08002B2CF9AE}">
    <vt:lpwstr>COO.3000.114.7.7405444</vt:lpwstr>
  </property>
  <property name="FSC#FSCFOLIO@1.1001:docpropproject" pid="225" fmtid="{D5CDD505-2E9C-101B-9397-08002B2CF9AE}">
    <vt:lpwstr/>
  </property>
  <property name="FSC#SAPConfigSettingsSC@101.9800:FMM_RECHNERISCH_ANERKANNT" pid="226" fmtid="{D5CDD505-2E9C-101B-9397-08002B2CF9AE}">
    <vt:lpwstr/>
  </property>
  <property name="FSC#SAPConfigSettingsSC@101.9800:FMM_SACHLICH_ANERKANNT" pid="227" fmtid="{D5CDD505-2E9C-101B-9397-08002B2CF9AE}">
    <vt:lpwstr/>
  </property>
  <property name="FSC#SAPConfigSettingsSC@101.9800:FMM_RUECKGEFORDERTE_BETRAG" pid="228" fmtid="{D5CDD505-2E9C-101B-9397-08002B2CF9AE}">
    <vt:lpwstr/>
  </property>
  <property name="FSC#SAPConfigSettingsSC@101.9800:FMM_TAT_ANERKANNTE" pid="229" fmtid="{D5CDD505-2E9C-101B-9397-08002B2CF9AE}">
    <vt:lpwstr/>
  </property>
  <property name="FSC#SAPConfigSettingsSC@101.9800:FMM_BEIRAT_JURY_PROTOKOLL" pid="230" fmtid="{D5CDD505-2E9C-101B-9397-08002B2CF9AE}">
    <vt:lpwstr/>
  </property>
  <property name="FSC#SAPConfigSettingsSC@101.9800:FMM_SPARTE_DISZIPLIN" pid="231" fmtid="{D5CDD505-2E9C-101B-9397-08002B2CF9AE}">
    <vt:lpwstr/>
  </property>
  <property name="FSC#SAPConfigSettingsSC@101.9800:FMM_ZIELGRP_ELITE_ALLG_KLASS" pid="232" fmtid="{D5CDD505-2E9C-101B-9397-08002B2CF9AE}">
    <vt:lpwstr/>
  </property>
  <property name="FSC#SAPConfigSettingsSC@101.9800:FMM_SPORTARTENGRUPPE" pid="233" fmtid="{D5CDD505-2E9C-101B-9397-08002B2CF9AE}">
    <vt:lpwstr/>
  </property>
  <property name="FSC#SAPConfigSettingsSC@101.9800:FMM_PROJEKTZUORDNUNG_FRAUEN" pid="234" fmtid="{D5CDD505-2E9C-101B-9397-08002B2CF9AE}">
    <vt:lpwstr/>
  </property>
  <property name="FSC#SAPConfigSettingsSC@101.9800:FMM_PROJEKTZUORDNUNG_MAENNER" pid="235" fmtid="{D5CDD505-2E9C-101B-9397-08002B2CF9AE}">
    <vt:lpwstr/>
  </property>
  <property name="FSC#SAPConfigSettingsSC@101.9800:FMM_MUSEUMSGUETESIEGEL" pid="236" fmtid="{D5CDD505-2E9C-101B-9397-08002B2CF9AE}">
    <vt:lpwstr/>
  </property>
  <property name="FSC#SAPConfigSettingsSC@101.9800:FMM_ICOM_MITGLIED" pid="237" fmtid="{D5CDD505-2E9C-101B-9397-08002B2CF9AE}">
    <vt:lpwstr/>
  </property>
  <property name="FSC#SAPConfigSettingsSC@101.9800:FMM_REGISTRIERTES_MUSEUM" pid="238" fmtid="{D5CDD505-2E9C-101B-9397-08002B2CF9AE}">
    <vt:lpwstr/>
  </property>
  <property name="FSC#SAPConfigSettingsSC@101.9800:FMM_LAND_LAENDERSCHLUESSEL" pid="239" fmtid="{D5CDD505-2E9C-101B-9397-08002B2CF9AE}">
    <vt:lpwstr/>
  </property>
  <property name="FSC#SAPConfigSettingsSC@101.9800:FMM_GESAMTKOST_ZEITPKT_ANTR" pid="240" fmtid="{D5CDD505-2E9C-101B-9397-08002B2CF9AE}">
    <vt:lpwstr/>
  </property>
  <property name="FSC#SAPConfigSettingsSC@101.9800:FMM_MEHRJAHRESFOERDERUNG" pid="241" fmtid="{D5CDD505-2E9C-101B-9397-08002B2CF9AE}">
    <vt:lpwstr/>
  </property>
  <property name="FSC#SAPConfigSettingsSC@101.9800:FMM_PROJEKTBESCHREIBUNG" pid="242" fmtid="{D5CDD505-2E9C-101B-9397-08002B2CF9AE}">
    <vt:lpwstr/>
  </property>
  <property name="FSC#SAPConfigSettingsSC@101.9800:FMM_EINGER_ABRECHNUNGSBETRAG" pid="243" fmtid="{D5CDD505-2E9C-101B-9397-08002B2CF9AE}">
    <vt:lpwstr/>
  </property>
  <property name="FSC#SAPConfigSettingsSC@101.9800:FMM_DATUM_BEL_EINGELANGT" pid="244" fmtid="{D5CDD505-2E9C-101B-9397-08002B2CF9AE}">
    <vt:lpwstr/>
  </property>
  <property name="FSC#SAPConfigSettingsSC@101.9800:FMM_DATUM_BELEGE_RETOUR" pid="245" fmtid="{D5CDD505-2E9C-101B-9397-08002B2CF9AE}">
    <vt:lpwstr/>
  </property>
  <property name="FSC#SAPConfigSettingsSC@101.9800:FMM_UMWIDMUNG" pid="246" fmtid="{D5CDD505-2E9C-101B-9397-08002B2CF9AE}">
    <vt:lpwstr/>
  </property>
  <property name="FSC#SAPConfigSettingsSC@101.9800:FMM_RUECKFORD_NICHT_VERFOLGT" pid="247" fmtid="{D5CDD505-2E9C-101B-9397-08002B2CF9AE}">
    <vt:lpwstr/>
  </property>
  <property name="FSC#SAPConfigSettingsSC@101.9800:FMM_KUENSTLER_INNEN_NAME" pid="248" fmtid="{D5CDD505-2E9C-101B-9397-08002B2CF9AE}">
    <vt:lpwstr/>
  </property>
  <property name="FSC#SAPConfigSettingsSC@101.9800:FMM_MEINUNG_GA" pid="249" fmtid="{D5CDD505-2E9C-101B-9397-08002B2CF9AE}">
    <vt:lpwstr/>
  </property>
  <property name="FSC#SAPConfigSettingsSC@101.9800:FMM_EMAILANSPRECHP" pid="250" fmtid="{D5CDD505-2E9C-101B-9397-08002B2CF9AE}">
    <vt:lpwstr/>
  </property>
  <property name="FSC#SAPConfigSettingsSC@101.9800:FMM_EMAILVERTRAGSP" pid="251" fmtid="{D5CDD505-2E9C-101B-9397-08002B2CF9AE}">
    <vt:lpwstr/>
  </property>
  <property name="FSC#SAPConfigSettingsSC@101.9800:FMM_FK_BETRAG_1" pid="252" fmtid="{D5CDD505-2E9C-101B-9397-08002B2CF9AE}">
    <vt:lpwstr/>
  </property>
  <property name="FSC#SAPConfigSettingsSC@101.9800:FMM_FK_BETRAG_2" pid="253" fmtid="{D5CDD505-2E9C-101B-9397-08002B2CF9AE}">
    <vt:lpwstr/>
  </property>
  <property name="FSC#SAPConfigSettingsSC@101.9800:FMM_FAIRPAY_BETRAG_IST" pid="254" fmtid="{D5CDD505-2E9C-101B-9397-08002B2CF9AE}">
    <vt:lpwstr/>
  </property>
  <property name="FSC#SAPConfigSettingsSC@101.9800:FMM_FAIRPAY_BETRAG_SOLL" pid="255" fmtid="{D5CDD505-2E9C-101B-9397-08002B2CF9AE}">
    <vt:lpwstr/>
  </property>
  <property name="FSC#SAPConfigSettingsSC@101.9800:FMM_EMPLOYEE_FULLNAME" pid="256" fmtid="{D5CDD505-2E9C-101B-9397-08002B2CF9AE}">
    <vt:lpwstr/>
  </property>
  <property name="FSC#SAPConfigSettingsSC@101.9800:FMM_EMPLOYEE_EMAIL" pid="257" fmtid="{D5CDD505-2E9C-101B-9397-08002B2CF9AE}">
    <vt:lpwstr/>
  </property>
  <property name="FSC#SAPConfigSettingsSC@101.9800:FMM_EMPLOYEE_TELNR" pid="258" fmtid="{D5CDD505-2E9C-101B-9397-08002B2CF9AE}">
    <vt:lpwstr/>
  </property>
  <property name="FSC#SAPConfigSettingsSC@101.9800:FMM_13_FRIST_FRISTDATUM" pid="259" fmtid="{D5CDD505-2E9C-101B-9397-08002B2CF9AE}">
    <vt:lpwstr/>
  </property>
  <property name="FSC#SAPConfigSettingsSC@101.9800:FMM_13_WEITERE_FRIST_FRISTDATUM" pid="260" fmtid="{D5CDD505-2E9C-101B-9397-08002B2CF9AE}">
    <vt:lpwstr/>
  </property>
  <property name="FSC#SAPConfigSettingsSC@101.9800:FMM_13_FRIST_FRISTENART" pid="261" fmtid="{D5CDD505-2E9C-101B-9397-08002B2CF9AE}">
    <vt:lpwstr/>
  </property>
  <property name="FSC#SAPConfigSettingsSC@101.9800:FMM_13_WEITERE_FRIST_FRISTART" pid="262" fmtid="{D5CDD505-2E9C-101B-9397-08002B2CF9AE}">
    <vt:lpwstr/>
  </property>
</Properties>
</file>